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5.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6.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7.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8.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9.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drawings/drawing10.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drawings/drawing11.xml" ContentType="application/vnd.openxmlformats-officedocument.drawing+xml"/>
  <Override PartName="/xl/comments11.xml" ContentType="application/vnd.openxmlformats-officedocument.spreadsheetml.comments+xml"/>
  <Override PartName="/xl/threadedComments/threadedComment11.xml" ContentType="application/vnd.ms-excel.threadedcomments+xml"/>
  <Override PartName="/xl/drawings/drawing12.xml" ContentType="application/vnd.openxmlformats-officedocument.drawing+xml"/>
  <Override PartName="/xl/comments12.xml" ContentType="application/vnd.openxmlformats-officedocument.spreadsheetml.comments+xml"/>
  <Override PartName="/xl/threadedComments/threadedComment12.xml" ContentType="application/vnd.ms-excel.threadedcomments+xml"/>
  <Override PartName="/xl/drawings/drawing13.xml" ContentType="application/vnd.openxmlformats-officedocument.drawing+xml"/>
  <Override PartName="/xl/comments13.xml" ContentType="application/vnd.openxmlformats-officedocument.spreadsheetml.comments+xml"/>
  <Override PartName="/xl/threadedComments/threadedComment13.xml" ContentType="application/vnd.ms-excel.threadedcomments+xml"/>
  <Override PartName="/xl/drawings/drawing14.xml" ContentType="application/vnd.openxmlformats-officedocument.drawing+xml"/>
  <Override PartName="/xl/comments14.xml" ContentType="application/vnd.openxmlformats-officedocument.spreadsheetml.comments+xml"/>
  <Override PartName="/xl/threadedComments/threadedComment14.xml" ContentType="application/vnd.ms-excel.threadedcomments+xml"/>
  <Override PartName="/xl/drawings/drawing15.xml" ContentType="application/vnd.openxmlformats-officedocument.drawing+xml"/>
  <Override PartName="/xl/comments15.xml" ContentType="application/vnd.openxmlformats-officedocument.spreadsheetml.comments+xml"/>
  <Override PartName="/xl/threadedComments/threadedComment15.xml" ContentType="application/vnd.ms-excel.threadedcomments+xml"/>
  <Override PartName="/xl/drawings/drawing16.xml" ContentType="application/vnd.openxmlformats-officedocument.drawing+xml"/>
  <Override PartName="/xl/comments16.xml" ContentType="application/vnd.openxmlformats-officedocument.spreadsheetml.comments+xml"/>
  <Override PartName="/xl/threadedComments/threadedComment16.xml" ContentType="application/vnd.ms-excel.threadedcomments+xml"/>
  <Override PartName="/xl/drawings/drawing17.xml" ContentType="application/vnd.openxmlformats-officedocument.drawing+xml"/>
  <Override PartName="/xl/comments17.xml" ContentType="application/vnd.openxmlformats-officedocument.spreadsheetml.comments+xml"/>
  <Override PartName="/xl/threadedComments/threadedComment17.xml" ContentType="application/vnd.ms-excel.threadedcomments+xml"/>
  <Override PartName="/xl/drawings/drawing18.xml" ContentType="application/vnd.openxmlformats-officedocument.drawing+xml"/>
  <Override PartName="/xl/comments18.xml" ContentType="application/vnd.openxmlformats-officedocument.spreadsheetml.comments+xml"/>
  <Override PartName="/xl/threadedComments/threadedComment18.xml" ContentType="application/vnd.ms-excel.threadedcomments+xml"/>
  <Override PartName="/xl/drawings/drawing19.xml" ContentType="application/vnd.openxmlformats-officedocument.drawing+xml"/>
  <Override PartName="/xl/comments19.xml" ContentType="application/vnd.openxmlformats-officedocument.spreadsheetml.comments+xml"/>
  <Override PartName="/xl/threadedComments/threadedComment19.xml" ContentType="application/vnd.ms-excel.threadedcomments+xml"/>
  <Override PartName="/xl/drawings/drawing20.xml" ContentType="application/vnd.openxmlformats-officedocument.drawing+xml"/>
  <Override PartName="/xl/comments20.xml" ContentType="application/vnd.openxmlformats-officedocument.spreadsheetml.comments+xml"/>
  <Override PartName="/xl/threadedComments/threadedComment20.xml" ContentType="application/vnd.ms-excel.threadedcomments+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checkCompatibility="1" defaultThemeVersion="124226"/>
  <mc:AlternateContent xmlns:mc="http://schemas.openxmlformats.org/markup-compatibility/2006">
    <mc:Choice Requires="x15">
      <x15ac:absPath xmlns:x15ac="http://schemas.microsoft.com/office/spreadsheetml/2010/11/ac" url="Q:\Users\Kevin Malley\"/>
    </mc:Choice>
  </mc:AlternateContent>
  <xr:revisionPtr revIDLastSave="0" documentId="13_ncr:1_{2F7B0948-732E-4C9B-AF36-77EFF180B86C}" xr6:coauthVersionLast="41" xr6:coauthVersionMax="41" xr10:uidLastSave="{00000000-0000-0000-0000-000000000000}"/>
  <bookViews>
    <workbookView xWindow="-120" yWindow="-120" windowWidth="29040" windowHeight="15840" tabRatio="824" xr2:uid="{00000000-000D-0000-FFFF-FFFF00000000}"/>
  </bookViews>
  <sheets>
    <sheet name="X-1" sheetId="49" r:id="rId1"/>
    <sheet name="X-2" sheetId="53" r:id="rId2"/>
    <sheet name="X-3" sheetId="52" r:id="rId3"/>
    <sheet name="X-4" sheetId="54" r:id="rId4"/>
    <sheet name="X-5" sheetId="51" r:id="rId5"/>
    <sheet name="X-6" sheetId="58" r:id="rId6"/>
    <sheet name="X-7" sheetId="57" r:id="rId7"/>
    <sheet name="X-8" sheetId="56" r:id="rId8"/>
    <sheet name="X-9" sheetId="55" r:id="rId9"/>
    <sheet name="X-10" sheetId="59" r:id="rId10"/>
    <sheet name="X-11" sheetId="60" r:id="rId11"/>
    <sheet name="X-12" sheetId="61" r:id="rId12"/>
    <sheet name="X-13" sheetId="62" r:id="rId13"/>
    <sheet name="X-14" sheetId="63" r:id="rId14"/>
    <sheet name="X-15" sheetId="64" r:id="rId15"/>
    <sheet name="X-16" sheetId="65" r:id="rId16"/>
    <sheet name="X-17" sheetId="66" r:id="rId17"/>
    <sheet name="X-18" sheetId="67" r:id="rId18"/>
    <sheet name="X-19" sheetId="68" r:id="rId19"/>
    <sheet name="X-20" sheetId="69" r:id="rId20"/>
    <sheet name="SEWER TOTAL" sheetId="50" r:id="rId21"/>
  </sheets>
  <definedNames>
    <definedName name="_xlnm.Print_Area" localSheetId="20">'SEWER TOTAL'!$A$1:$N$60</definedName>
    <definedName name="_xlnm.Print_Area" localSheetId="0">'X-1'!$A$1:$W$95</definedName>
    <definedName name="_xlnm.Print_Area" localSheetId="9">'X-10'!$A$1:$W$94</definedName>
    <definedName name="_xlnm.Print_Area" localSheetId="10">'X-11'!$A$1:$W$94</definedName>
    <definedName name="_xlnm.Print_Area" localSheetId="11">'X-12'!$A$1:$W$94</definedName>
    <definedName name="_xlnm.Print_Area" localSheetId="12">'X-13'!$A$1:$W$94</definedName>
    <definedName name="_xlnm.Print_Area" localSheetId="13">'X-14'!$A$1:$W$94</definedName>
    <definedName name="_xlnm.Print_Area" localSheetId="14">'X-15'!$A$1:$W$94</definedName>
    <definedName name="_xlnm.Print_Area" localSheetId="15">'X-16'!$A$1:$W$94</definedName>
    <definedName name="_xlnm.Print_Area" localSheetId="16">'X-17'!$A$1:$W$94</definedName>
    <definedName name="_xlnm.Print_Area" localSheetId="17">'X-18'!$A$1:$W$94</definedName>
    <definedName name="_xlnm.Print_Area" localSheetId="18">'X-19'!$A$1:$W$94</definedName>
    <definedName name="_xlnm.Print_Area" localSheetId="1">'X-2'!$A$1:$W$94</definedName>
    <definedName name="_xlnm.Print_Area" localSheetId="19">'X-20'!$A$1:$W$94</definedName>
    <definedName name="_xlnm.Print_Area" localSheetId="2">'X-3'!$A$1:$W$94</definedName>
    <definedName name="_xlnm.Print_Area" localSheetId="3">'X-4'!$A$1:$W$94</definedName>
    <definedName name="_xlnm.Print_Area" localSheetId="4">'X-5'!$A$1:$W$94</definedName>
    <definedName name="_xlnm.Print_Area" localSheetId="5">'X-6'!$A$1:$W$94</definedName>
    <definedName name="_xlnm.Print_Area" localSheetId="6">'X-7'!$A$1:$W$94</definedName>
    <definedName name="_xlnm.Print_Area" localSheetId="7">'X-8'!$A$1:$W$94</definedName>
    <definedName name="_xlnm.Print_Area" localSheetId="8">'X-9'!$A$1:$W$94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8" i="50" l="1"/>
  <c r="J92" i="69"/>
  <c r="G92" i="69"/>
  <c r="D92" i="69"/>
  <c r="J91" i="69"/>
  <c r="G91" i="69"/>
  <c r="D91" i="69"/>
  <c r="J90" i="69"/>
  <c r="G90" i="69"/>
  <c r="D90" i="69"/>
  <c r="J89" i="69"/>
  <c r="G89" i="69"/>
  <c r="D89" i="69"/>
  <c r="J88" i="69"/>
  <c r="J93" i="69" s="1"/>
  <c r="G88" i="69"/>
  <c r="G93" i="69" s="1"/>
  <c r="D88" i="69"/>
  <c r="D93" i="69" s="1"/>
  <c r="G93" i="68"/>
  <c r="J92" i="68"/>
  <c r="G92" i="68"/>
  <c r="D92" i="68"/>
  <c r="J91" i="68"/>
  <c r="G91" i="68"/>
  <c r="D91" i="68"/>
  <c r="J90" i="68"/>
  <c r="J93" i="68" s="1"/>
  <c r="G90" i="68"/>
  <c r="D90" i="68"/>
  <c r="J89" i="68"/>
  <c r="G89" i="68"/>
  <c r="D89" i="68"/>
  <c r="J88" i="68"/>
  <c r="G88" i="68"/>
  <c r="D88" i="68"/>
  <c r="D93" i="68" s="1"/>
  <c r="J92" i="67"/>
  <c r="G92" i="67"/>
  <c r="D92" i="67"/>
  <c r="J91" i="67"/>
  <c r="G91" i="67"/>
  <c r="D91" i="67"/>
  <c r="J90" i="67"/>
  <c r="G90" i="67"/>
  <c r="D90" i="67"/>
  <c r="J89" i="67"/>
  <c r="G89" i="67"/>
  <c r="G93" i="67" s="1"/>
  <c r="D89" i="67"/>
  <c r="J88" i="67"/>
  <c r="J93" i="67" s="1"/>
  <c r="G88" i="67"/>
  <c r="D88" i="67"/>
  <c r="D93" i="67" s="1"/>
  <c r="J92" i="66"/>
  <c r="G92" i="66"/>
  <c r="D92" i="66"/>
  <c r="J91" i="66"/>
  <c r="G91" i="66"/>
  <c r="D91" i="66"/>
  <c r="J90" i="66"/>
  <c r="G90" i="66"/>
  <c r="D90" i="66"/>
  <c r="J89" i="66"/>
  <c r="G89" i="66"/>
  <c r="D89" i="66"/>
  <c r="J88" i="66"/>
  <c r="J93" i="66" s="1"/>
  <c r="G88" i="66"/>
  <c r="G93" i="66" s="1"/>
  <c r="D88" i="66"/>
  <c r="D93" i="66" s="1"/>
  <c r="J92" i="65"/>
  <c r="G92" i="65"/>
  <c r="D92" i="65"/>
  <c r="J91" i="65"/>
  <c r="G91" i="65"/>
  <c r="D91" i="65"/>
  <c r="J90" i="65"/>
  <c r="G90" i="65"/>
  <c r="D90" i="65"/>
  <c r="J89" i="65"/>
  <c r="G89" i="65"/>
  <c r="D89" i="65"/>
  <c r="J88" i="65"/>
  <c r="J93" i="65" s="1"/>
  <c r="G88" i="65"/>
  <c r="G93" i="65" s="1"/>
  <c r="D88" i="65"/>
  <c r="D93" i="65" s="1"/>
  <c r="J92" i="64"/>
  <c r="G92" i="64"/>
  <c r="D92" i="64"/>
  <c r="J91" i="64"/>
  <c r="G91" i="64"/>
  <c r="D91" i="64"/>
  <c r="J90" i="64"/>
  <c r="G90" i="64"/>
  <c r="D90" i="64"/>
  <c r="J89" i="64"/>
  <c r="G89" i="64"/>
  <c r="D89" i="64"/>
  <c r="J88" i="64"/>
  <c r="J93" i="64" s="1"/>
  <c r="G88" i="64"/>
  <c r="G93" i="64" s="1"/>
  <c r="D88" i="64"/>
  <c r="D93" i="64" s="1"/>
  <c r="G93" i="63"/>
  <c r="J92" i="63"/>
  <c r="G92" i="63"/>
  <c r="D92" i="63"/>
  <c r="J91" i="63"/>
  <c r="G91" i="63"/>
  <c r="D91" i="63"/>
  <c r="J90" i="63"/>
  <c r="G90" i="63"/>
  <c r="D90" i="63"/>
  <c r="J89" i="63"/>
  <c r="G89" i="63"/>
  <c r="D89" i="63"/>
  <c r="J88" i="63"/>
  <c r="J93" i="63" s="1"/>
  <c r="G88" i="63"/>
  <c r="D88" i="63"/>
  <c r="D93" i="63" s="1"/>
  <c r="J92" i="62"/>
  <c r="G92" i="62"/>
  <c r="D92" i="62"/>
  <c r="J91" i="62"/>
  <c r="G91" i="62"/>
  <c r="D91" i="62"/>
  <c r="J90" i="62"/>
  <c r="G90" i="62"/>
  <c r="D90" i="62"/>
  <c r="J89" i="62"/>
  <c r="J93" i="62" s="1"/>
  <c r="G89" i="62"/>
  <c r="G93" i="62" s="1"/>
  <c r="D89" i="62"/>
  <c r="J88" i="62"/>
  <c r="G88" i="62"/>
  <c r="D88" i="62"/>
  <c r="D93" i="62" s="1"/>
  <c r="J92" i="61"/>
  <c r="G92" i="61"/>
  <c r="D92" i="61"/>
  <c r="J91" i="61"/>
  <c r="G91" i="61"/>
  <c r="D91" i="61"/>
  <c r="J90" i="61"/>
  <c r="G90" i="61"/>
  <c r="D90" i="61"/>
  <c r="J89" i="61"/>
  <c r="G89" i="61"/>
  <c r="D89" i="61"/>
  <c r="J88" i="61"/>
  <c r="J93" i="61" s="1"/>
  <c r="G88" i="61"/>
  <c r="G93" i="61" s="1"/>
  <c r="D88" i="61"/>
  <c r="D93" i="61" s="1"/>
  <c r="G93" i="60"/>
  <c r="J92" i="60"/>
  <c r="G92" i="60"/>
  <c r="D92" i="60"/>
  <c r="J91" i="60"/>
  <c r="G91" i="60"/>
  <c r="D91" i="60"/>
  <c r="J90" i="60"/>
  <c r="J93" i="60" s="1"/>
  <c r="G90" i="60"/>
  <c r="D90" i="60"/>
  <c r="J89" i="60"/>
  <c r="G89" i="60"/>
  <c r="D89" i="60"/>
  <c r="J88" i="60"/>
  <c r="G88" i="60"/>
  <c r="D88" i="60"/>
  <c r="D93" i="60" s="1"/>
  <c r="J92" i="59"/>
  <c r="G92" i="59"/>
  <c r="D92" i="59"/>
  <c r="J91" i="59"/>
  <c r="G91" i="59"/>
  <c r="D91" i="59"/>
  <c r="J90" i="59"/>
  <c r="G90" i="59"/>
  <c r="D90" i="59"/>
  <c r="J89" i="59"/>
  <c r="G89" i="59"/>
  <c r="D89" i="59"/>
  <c r="J88" i="59"/>
  <c r="J93" i="59" s="1"/>
  <c r="G88" i="59"/>
  <c r="G93" i="59" s="1"/>
  <c r="D88" i="59"/>
  <c r="D93" i="59" s="1"/>
  <c r="J92" i="55"/>
  <c r="G92" i="55"/>
  <c r="D92" i="55"/>
  <c r="J91" i="55"/>
  <c r="G91" i="55"/>
  <c r="G93" i="55" s="1"/>
  <c r="D91" i="55"/>
  <c r="J90" i="55"/>
  <c r="G90" i="55"/>
  <c r="D90" i="55"/>
  <c r="J89" i="55"/>
  <c r="G89" i="55"/>
  <c r="D89" i="55"/>
  <c r="J88" i="55"/>
  <c r="J93" i="55" s="1"/>
  <c r="G88" i="55"/>
  <c r="D88" i="55"/>
  <c r="D93" i="55" s="1"/>
  <c r="J92" i="56"/>
  <c r="G92" i="56"/>
  <c r="D92" i="56"/>
  <c r="J91" i="56"/>
  <c r="G91" i="56"/>
  <c r="D91" i="56"/>
  <c r="J90" i="56"/>
  <c r="G90" i="56"/>
  <c r="D90" i="56"/>
  <c r="J89" i="56"/>
  <c r="G89" i="56"/>
  <c r="D89" i="56"/>
  <c r="J88" i="56"/>
  <c r="J93" i="56" s="1"/>
  <c r="G88" i="56"/>
  <c r="G93" i="56" s="1"/>
  <c r="D88" i="56"/>
  <c r="D93" i="56" s="1"/>
  <c r="G93" i="57"/>
  <c r="J92" i="57"/>
  <c r="G92" i="57"/>
  <c r="D92" i="57"/>
  <c r="J91" i="57"/>
  <c r="G91" i="57"/>
  <c r="D91" i="57"/>
  <c r="J90" i="57"/>
  <c r="G90" i="57"/>
  <c r="D90" i="57"/>
  <c r="J89" i="57"/>
  <c r="G89" i="57"/>
  <c r="D89" i="57"/>
  <c r="J88" i="57"/>
  <c r="J93" i="57" s="1"/>
  <c r="G88" i="57"/>
  <c r="D88" i="57"/>
  <c r="D93" i="57" s="1"/>
  <c r="J92" i="58"/>
  <c r="G92" i="58"/>
  <c r="D92" i="58"/>
  <c r="J91" i="58"/>
  <c r="G91" i="58"/>
  <c r="D91" i="58"/>
  <c r="J90" i="58"/>
  <c r="G90" i="58"/>
  <c r="D90" i="58"/>
  <c r="J89" i="58"/>
  <c r="G89" i="58"/>
  <c r="D89" i="58"/>
  <c r="J88" i="58"/>
  <c r="J93" i="58" s="1"/>
  <c r="G88" i="58"/>
  <c r="G93" i="58" s="1"/>
  <c r="D88" i="58"/>
  <c r="D93" i="58" s="1"/>
  <c r="J92" i="51"/>
  <c r="G92" i="51"/>
  <c r="D92" i="51"/>
  <c r="J91" i="51"/>
  <c r="G91" i="51"/>
  <c r="D91" i="51"/>
  <c r="J90" i="51"/>
  <c r="G90" i="51"/>
  <c r="D90" i="51"/>
  <c r="J89" i="51"/>
  <c r="G89" i="51"/>
  <c r="D89" i="51"/>
  <c r="J88" i="51"/>
  <c r="J93" i="51" s="1"/>
  <c r="G88" i="51"/>
  <c r="G93" i="51" s="1"/>
  <c r="D88" i="51"/>
  <c r="D93" i="51" s="1"/>
  <c r="J92" i="54"/>
  <c r="G92" i="54"/>
  <c r="D92" i="54"/>
  <c r="J91" i="54"/>
  <c r="G91" i="54"/>
  <c r="D91" i="54"/>
  <c r="J90" i="54"/>
  <c r="G90" i="54"/>
  <c r="D90" i="54"/>
  <c r="J89" i="54"/>
  <c r="G89" i="54"/>
  <c r="D89" i="54"/>
  <c r="J88" i="54"/>
  <c r="J93" i="54" s="1"/>
  <c r="G88" i="54"/>
  <c r="G93" i="54" s="1"/>
  <c r="D88" i="54"/>
  <c r="D93" i="54" s="1"/>
  <c r="G93" i="52"/>
  <c r="J92" i="52"/>
  <c r="G92" i="52"/>
  <c r="D92" i="52"/>
  <c r="J91" i="52"/>
  <c r="G91" i="52"/>
  <c r="D91" i="52"/>
  <c r="J90" i="52"/>
  <c r="G90" i="52"/>
  <c r="D90" i="52"/>
  <c r="J89" i="52"/>
  <c r="G89" i="52"/>
  <c r="D89" i="52"/>
  <c r="J88" i="52"/>
  <c r="J93" i="52" s="1"/>
  <c r="G88" i="52"/>
  <c r="D88" i="52"/>
  <c r="D93" i="52" s="1"/>
  <c r="G93" i="53"/>
  <c r="D93" i="53"/>
  <c r="J92" i="53"/>
  <c r="G92" i="53"/>
  <c r="D92" i="53"/>
  <c r="J91" i="53"/>
  <c r="G91" i="53"/>
  <c r="D91" i="53"/>
  <c r="J90" i="53"/>
  <c r="J93" i="53" s="1"/>
  <c r="G90" i="53"/>
  <c r="D90" i="53"/>
  <c r="J89" i="53"/>
  <c r="G89" i="53"/>
  <c r="D89" i="53"/>
  <c r="J88" i="53"/>
  <c r="G88" i="53"/>
  <c r="D88" i="53"/>
  <c r="J93" i="49"/>
  <c r="J89" i="49"/>
  <c r="G90" i="49"/>
  <c r="G91" i="49"/>
  <c r="G92" i="49"/>
  <c r="G93" i="49"/>
  <c r="G89" i="49"/>
  <c r="F56" i="50"/>
  <c r="G94" i="49" l="1"/>
  <c r="J90" i="49" l="1"/>
  <c r="J91" i="49"/>
  <c r="J92" i="49"/>
  <c r="E70" i="52" l="1"/>
  <c r="F70" i="52"/>
  <c r="K70" i="52"/>
  <c r="L70" i="52"/>
  <c r="E71" i="52"/>
  <c r="F71" i="52"/>
  <c r="K71" i="52"/>
  <c r="L71" i="52"/>
  <c r="E72" i="52"/>
  <c r="F72" i="52"/>
  <c r="E73" i="52"/>
  <c r="F73" i="52"/>
  <c r="E74" i="52"/>
  <c r="F74" i="52"/>
  <c r="K74" i="52"/>
  <c r="L74" i="52"/>
  <c r="E79" i="52"/>
  <c r="I79" i="52"/>
  <c r="M79" i="52"/>
  <c r="E80" i="52"/>
  <c r="I80" i="52"/>
  <c r="M80" i="52"/>
  <c r="E81" i="52"/>
  <c r="I81" i="52"/>
  <c r="M81" i="52"/>
  <c r="E82" i="52"/>
  <c r="I82" i="52"/>
  <c r="M82" i="52"/>
  <c r="E83" i="52"/>
  <c r="I83" i="52"/>
  <c r="M83" i="52"/>
  <c r="J94" i="49"/>
  <c r="F33" i="50" l="1"/>
  <c r="D93" i="49"/>
  <c r="D92" i="49"/>
  <c r="D91" i="49"/>
  <c r="D90" i="49"/>
  <c r="D89" i="49"/>
  <c r="D94" i="49" l="1"/>
  <c r="C7" i="50"/>
  <c r="C5" i="50"/>
  <c r="D3" i="50"/>
  <c r="L43" i="50" l="1"/>
  <c r="L28" i="50" l="1"/>
  <c r="L15" i="50" l="1"/>
  <c r="F47" i="50" l="1"/>
  <c r="F48" i="50"/>
  <c r="F49" i="50"/>
  <c r="F50" i="50"/>
  <c r="F51" i="50"/>
  <c r="F52" i="50"/>
  <c r="F46" i="50"/>
  <c r="F38" i="50"/>
  <c r="F39" i="50"/>
  <c r="F40" i="50"/>
  <c r="F41" i="50"/>
  <c r="F42" i="50"/>
  <c r="F43" i="50"/>
  <c r="F37" i="50"/>
  <c r="F30" i="50"/>
  <c r="F31" i="50"/>
  <c r="F29" i="50"/>
  <c r="F18" i="50"/>
  <c r="F19" i="50"/>
  <c r="F20" i="50"/>
  <c r="F21" i="50"/>
  <c r="F22" i="50"/>
  <c r="F23" i="50"/>
  <c r="F24" i="50"/>
  <c r="F25" i="50"/>
  <c r="F17" i="50"/>
  <c r="F16" i="50"/>
  <c r="M82" i="69"/>
  <c r="I82" i="69"/>
  <c r="E82" i="69"/>
  <c r="M81" i="69"/>
  <c r="I81" i="69"/>
  <c r="E81" i="69"/>
  <c r="M80" i="69"/>
  <c r="I80" i="69"/>
  <c r="E80" i="69"/>
  <c r="M79" i="69"/>
  <c r="M83" i="69" s="1"/>
  <c r="I79" i="69"/>
  <c r="E79" i="69"/>
  <c r="L74" i="69"/>
  <c r="K74" i="69"/>
  <c r="F74" i="69"/>
  <c r="E74" i="69"/>
  <c r="F73" i="69"/>
  <c r="E73" i="69"/>
  <c r="F72" i="69"/>
  <c r="E72" i="69"/>
  <c r="L71" i="69"/>
  <c r="K71" i="69"/>
  <c r="F71" i="69"/>
  <c r="E71" i="69"/>
  <c r="L70" i="69"/>
  <c r="K70" i="69"/>
  <c r="F70" i="69"/>
  <c r="E70" i="69"/>
  <c r="W66" i="69"/>
  <c r="S66" i="69"/>
  <c r="N66" i="69"/>
  <c r="G66" i="69"/>
  <c r="W65" i="69"/>
  <c r="S65" i="69"/>
  <c r="N65" i="69"/>
  <c r="G65" i="69"/>
  <c r="W64" i="69"/>
  <c r="S64" i="69"/>
  <c r="N64" i="69"/>
  <c r="G64" i="69"/>
  <c r="W63" i="69"/>
  <c r="W67" i="69" s="1"/>
  <c r="U67" i="69" s="1"/>
  <c r="S63" i="69"/>
  <c r="S67" i="69" s="1"/>
  <c r="N63" i="69"/>
  <c r="G63" i="69"/>
  <c r="N62" i="69"/>
  <c r="G62" i="69"/>
  <c r="V59" i="69"/>
  <c r="W59" i="69" s="1"/>
  <c r="R59" i="69"/>
  <c r="S59" i="69" s="1"/>
  <c r="M59" i="69"/>
  <c r="L59" i="69"/>
  <c r="O59" i="69" s="1"/>
  <c r="G59" i="69"/>
  <c r="J59" i="69" s="1"/>
  <c r="E59" i="69"/>
  <c r="V58" i="69"/>
  <c r="W58" i="69" s="1"/>
  <c r="R58" i="69"/>
  <c r="S58" i="69" s="1"/>
  <c r="M58" i="69"/>
  <c r="L58" i="69"/>
  <c r="O58" i="69" s="1"/>
  <c r="G58" i="69"/>
  <c r="J58" i="69" s="1"/>
  <c r="E58" i="69"/>
  <c r="V57" i="69"/>
  <c r="W57" i="69" s="1"/>
  <c r="R57" i="69"/>
  <c r="S57" i="69" s="1"/>
  <c r="M57" i="69"/>
  <c r="L57" i="69"/>
  <c r="O57" i="69" s="1"/>
  <c r="G57" i="69"/>
  <c r="J57" i="69" s="1"/>
  <c r="E57" i="69"/>
  <c r="V56" i="69"/>
  <c r="W56" i="69" s="1"/>
  <c r="R56" i="69"/>
  <c r="S56" i="69" s="1"/>
  <c r="M56" i="69"/>
  <c r="L56" i="69"/>
  <c r="G56" i="69"/>
  <c r="J56" i="69" s="1"/>
  <c r="E56" i="69"/>
  <c r="V55" i="69"/>
  <c r="W55" i="69" s="1"/>
  <c r="R55" i="69"/>
  <c r="S55" i="69" s="1"/>
  <c r="M55" i="69"/>
  <c r="L55" i="69"/>
  <c r="G55" i="69"/>
  <c r="J55" i="69" s="1"/>
  <c r="E55" i="69"/>
  <c r="V51" i="69"/>
  <c r="W51" i="69" s="1"/>
  <c r="R51" i="69"/>
  <c r="S51" i="69" s="1"/>
  <c r="M51" i="69"/>
  <c r="L51" i="69"/>
  <c r="O51" i="69" s="1"/>
  <c r="G51" i="69"/>
  <c r="J51" i="69" s="1"/>
  <c r="E51" i="69"/>
  <c r="V50" i="69"/>
  <c r="W50" i="69" s="1"/>
  <c r="R50" i="69"/>
  <c r="S50" i="69" s="1"/>
  <c r="M50" i="69"/>
  <c r="L50" i="69"/>
  <c r="G50" i="69"/>
  <c r="J50" i="69" s="1"/>
  <c r="E50" i="69"/>
  <c r="V49" i="69"/>
  <c r="W49" i="69" s="1"/>
  <c r="R49" i="69"/>
  <c r="S49" i="69" s="1"/>
  <c r="M49" i="69"/>
  <c r="L49" i="69"/>
  <c r="G49" i="69"/>
  <c r="J49" i="69" s="1"/>
  <c r="E49" i="69"/>
  <c r="V48" i="69"/>
  <c r="W48" i="69" s="1"/>
  <c r="R48" i="69"/>
  <c r="S48" i="69" s="1"/>
  <c r="M48" i="69"/>
  <c r="L48" i="69"/>
  <c r="J48" i="69"/>
  <c r="G48" i="69"/>
  <c r="E48" i="69"/>
  <c r="V47" i="69"/>
  <c r="W47" i="69" s="1"/>
  <c r="R47" i="69"/>
  <c r="S47" i="69" s="1"/>
  <c r="M47" i="69"/>
  <c r="L47" i="69"/>
  <c r="O47" i="69" s="1"/>
  <c r="G47" i="69"/>
  <c r="J47" i="69" s="1"/>
  <c r="E47" i="69"/>
  <c r="V46" i="69"/>
  <c r="W46" i="69" s="1"/>
  <c r="R46" i="69"/>
  <c r="S46" i="69" s="1"/>
  <c r="M46" i="69"/>
  <c r="L46" i="69"/>
  <c r="O46" i="69" s="1"/>
  <c r="G46" i="69"/>
  <c r="J46" i="69" s="1"/>
  <c r="E46" i="69"/>
  <c r="V45" i="69"/>
  <c r="W45" i="69" s="1"/>
  <c r="R45" i="69"/>
  <c r="S45" i="69" s="1"/>
  <c r="M45" i="69"/>
  <c r="L45" i="69"/>
  <c r="O45" i="69" s="1"/>
  <c r="G45" i="69"/>
  <c r="J45" i="69" s="1"/>
  <c r="E45" i="69"/>
  <c r="V44" i="69"/>
  <c r="W44" i="69" s="1"/>
  <c r="R44" i="69"/>
  <c r="S44" i="69" s="1"/>
  <c r="M44" i="69"/>
  <c r="L44" i="69"/>
  <c r="G44" i="69"/>
  <c r="J44" i="69" s="1"/>
  <c r="E44" i="69"/>
  <c r="V43" i="69"/>
  <c r="W43" i="69" s="1"/>
  <c r="R43" i="69"/>
  <c r="S43" i="69" s="1"/>
  <c r="M43" i="69"/>
  <c r="O43" i="69" s="1"/>
  <c r="L43" i="69"/>
  <c r="G43" i="69"/>
  <c r="J43" i="69" s="1"/>
  <c r="E43" i="69"/>
  <c r="V42" i="69"/>
  <c r="W42" i="69" s="1"/>
  <c r="R42" i="69"/>
  <c r="S42" i="69" s="1"/>
  <c r="M42" i="69"/>
  <c r="L42" i="69"/>
  <c r="G42" i="69"/>
  <c r="J42" i="69" s="1"/>
  <c r="E42" i="69"/>
  <c r="V41" i="69"/>
  <c r="W41" i="69" s="1"/>
  <c r="R41" i="69"/>
  <c r="S41" i="69" s="1"/>
  <c r="M41" i="69"/>
  <c r="L41" i="69"/>
  <c r="G41" i="69"/>
  <c r="J41" i="69" s="1"/>
  <c r="E41" i="69"/>
  <c r="V40" i="69"/>
  <c r="W40" i="69" s="1"/>
  <c r="R40" i="69"/>
  <c r="S40" i="69" s="1"/>
  <c r="M40" i="69"/>
  <c r="L40" i="69"/>
  <c r="G40" i="69"/>
  <c r="J40" i="69" s="1"/>
  <c r="E40" i="69"/>
  <c r="T34" i="69"/>
  <c r="V34" i="69" s="1"/>
  <c r="N34" i="69"/>
  <c r="G34" i="69"/>
  <c r="T33" i="69"/>
  <c r="V33" i="69" s="1"/>
  <c r="N33" i="69"/>
  <c r="G33" i="69"/>
  <c r="T32" i="69"/>
  <c r="V32" i="69" s="1"/>
  <c r="N32" i="69"/>
  <c r="G32" i="69"/>
  <c r="T31" i="69"/>
  <c r="N31" i="69"/>
  <c r="G31" i="69"/>
  <c r="N30" i="69"/>
  <c r="G30" i="69"/>
  <c r="V27" i="69"/>
  <c r="W27" i="69" s="1"/>
  <c r="R27" i="69"/>
  <c r="S27" i="69" s="1"/>
  <c r="M27" i="69"/>
  <c r="L27" i="69"/>
  <c r="O27" i="69" s="1"/>
  <c r="G27" i="69"/>
  <c r="J27" i="69" s="1"/>
  <c r="E27" i="69"/>
  <c r="V26" i="69"/>
  <c r="W26" i="69" s="1"/>
  <c r="R26" i="69"/>
  <c r="S26" i="69" s="1"/>
  <c r="M26" i="69"/>
  <c r="L26" i="69"/>
  <c r="O26" i="69" s="1"/>
  <c r="G26" i="69"/>
  <c r="J26" i="69" s="1"/>
  <c r="E26" i="69"/>
  <c r="V25" i="69"/>
  <c r="W25" i="69" s="1"/>
  <c r="R25" i="69"/>
  <c r="S25" i="69" s="1"/>
  <c r="M25" i="69"/>
  <c r="L25" i="69"/>
  <c r="O25" i="69" s="1"/>
  <c r="G25" i="69"/>
  <c r="J25" i="69" s="1"/>
  <c r="E25" i="69"/>
  <c r="V24" i="69"/>
  <c r="W24" i="69" s="1"/>
  <c r="R24" i="69"/>
  <c r="S24" i="69" s="1"/>
  <c r="M24" i="69"/>
  <c r="L24" i="69"/>
  <c r="G24" i="69"/>
  <c r="J24" i="69" s="1"/>
  <c r="E24" i="69"/>
  <c r="V23" i="69"/>
  <c r="W23" i="69" s="1"/>
  <c r="R23" i="69"/>
  <c r="S23" i="69" s="1"/>
  <c r="M23" i="69"/>
  <c r="L23" i="69"/>
  <c r="O23" i="69" s="1"/>
  <c r="G23" i="69"/>
  <c r="J23" i="69" s="1"/>
  <c r="E23" i="69"/>
  <c r="V19" i="69"/>
  <c r="W19" i="69" s="1"/>
  <c r="R19" i="69"/>
  <c r="S19" i="69" s="1"/>
  <c r="M19" i="69"/>
  <c r="L19" i="69"/>
  <c r="G19" i="69"/>
  <c r="J19" i="69" s="1"/>
  <c r="E19" i="69"/>
  <c r="V18" i="69"/>
  <c r="W18" i="69" s="1"/>
  <c r="R18" i="69"/>
  <c r="S18" i="69" s="1"/>
  <c r="M18" i="69"/>
  <c r="L18" i="69"/>
  <c r="O18" i="69" s="1"/>
  <c r="G18" i="69"/>
  <c r="J18" i="69" s="1"/>
  <c r="E18" i="69"/>
  <c r="V17" i="69"/>
  <c r="W17" i="69" s="1"/>
  <c r="R17" i="69"/>
  <c r="S17" i="69" s="1"/>
  <c r="M17" i="69"/>
  <c r="L17" i="69"/>
  <c r="G17" i="69"/>
  <c r="J17" i="69" s="1"/>
  <c r="E17" i="69"/>
  <c r="V16" i="69"/>
  <c r="W16" i="69" s="1"/>
  <c r="R16" i="69"/>
  <c r="S16" i="69" s="1"/>
  <c r="M16" i="69"/>
  <c r="L16" i="69"/>
  <c r="O16" i="69" s="1"/>
  <c r="G16" i="69"/>
  <c r="J16" i="69" s="1"/>
  <c r="E16" i="69"/>
  <c r="V15" i="69"/>
  <c r="W15" i="69" s="1"/>
  <c r="R15" i="69"/>
  <c r="S15" i="69" s="1"/>
  <c r="M15" i="69"/>
  <c r="L15" i="69"/>
  <c r="O15" i="69" s="1"/>
  <c r="G15" i="69"/>
  <c r="J15" i="69" s="1"/>
  <c r="E15" i="69"/>
  <c r="V14" i="69"/>
  <c r="W14" i="69" s="1"/>
  <c r="R14" i="69"/>
  <c r="S14" i="69" s="1"/>
  <c r="M14" i="69"/>
  <c r="L14" i="69"/>
  <c r="G14" i="69"/>
  <c r="J14" i="69" s="1"/>
  <c r="E14" i="69"/>
  <c r="V13" i="69"/>
  <c r="W13" i="69" s="1"/>
  <c r="R13" i="69"/>
  <c r="S13" i="69" s="1"/>
  <c r="M13" i="69"/>
  <c r="L13" i="69"/>
  <c r="G13" i="69"/>
  <c r="J13" i="69" s="1"/>
  <c r="E13" i="69"/>
  <c r="V12" i="69"/>
  <c r="W12" i="69" s="1"/>
  <c r="R12" i="69"/>
  <c r="S12" i="69" s="1"/>
  <c r="M12" i="69"/>
  <c r="L12" i="69"/>
  <c r="O12" i="69" s="1"/>
  <c r="G12" i="69"/>
  <c r="J12" i="69" s="1"/>
  <c r="E12" i="69"/>
  <c r="V11" i="69"/>
  <c r="W11" i="69" s="1"/>
  <c r="R11" i="69"/>
  <c r="S11" i="69" s="1"/>
  <c r="M11" i="69"/>
  <c r="L11" i="69"/>
  <c r="O11" i="69" s="1"/>
  <c r="G11" i="69"/>
  <c r="J11" i="69" s="1"/>
  <c r="E11" i="69"/>
  <c r="V10" i="69"/>
  <c r="W10" i="69" s="1"/>
  <c r="R10" i="69"/>
  <c r="S10" i="69" s="1"/>
  <c r="M10" i="69"/>
  <c r="L10" i="69"/>
  <c r="O10" i="69" s="1"/>
  <c r="G10" i="69"/>
  <c r="J10" i="69" s="1"/>
  <c r="E10" i="69"/>
  <c r="V9" i="69"/>
  <c r="W9" i="69" s="1"/>
  <c r="R9" i="69"/>
  <c r="S9" i="69" s="1"/>
  <c r="M9" i="69"/>
  <c r="L9" i="69"/>
  <c r="G9" i="69"/>
  <c r="J9" i="69" s="1"/>
  <c r="E9" i="69"/>
  <c r="V8" i="69"/>
  <c r="W8" i="69" s="1"/>
  <c r="R8" i="69"/>
  <c r="S8" i="69" s="1"/>
  <c r="M8" i="69"/>
  <c r="L8" i="69"/>
  <c r="O8" i="69" s="1"/>
  <c r="G8" i="69"/>
  <c r="J8" i="69" s="1"/>
  <c r="E8" i="69"/>
  <c r="M82" i="68"/>
  <c r="I82" i="68"/>
  <c r="E82" i="68"/>
  <c r="M81" i="68"/>
  <c r="I81" i="68"/>
  <c r="E81" i="68"/>
  <c r="M80" i="68"/>
  <c r="I80" i="68"/>
  <c r="E80" i="68"/>
  <c r="E83" i="68" s="1"/>
  <c r="M79" i="68"/>
  <c r="I79" i="68"/>
  <c r="E79" i="68"/>
  <c r="L74" i="68"/>
  <c r="K74" i="68"/>
  <c r="F74" i="68"/>
  <c r="E74" i="68"/>
  <c r="F73" i="68"/>
  <c r="E73" i="68"/>
  <c r="F72" i="68"/>
  <c r="E72" i="68"/>
  <c r="L71" i="68"/>
  <c r="K71" i="68"/>
  <c r="F71" i="68"/>
  <c r="E71" i="68"/>
  <c r="L70" i="68"/>
  <c r="K70" i="68"/>
  <c r="F70" i="68"/>
  <c r="E70" i="68"/>
  <c r="W66" i="68"/>
  <c r="S66" i="68"/>
  <c r="N66" i="68"/>
  <c r="G66" i="68"/>
  <c r="W65" i="68"/>
  <c r="S65" i="68"/>
  <c r="N65" i="68"/>
  <c r="G65" i="68"/>
  <c r="W64" i="68"/>
  <c r="S64" i="68"/>
  <c r="N64" i="68"/>
  <c r="G64" i="68"/>
  <c r="W63" i="68"/>
  <c r="S63" i="68"/>
  <c r="S67" i="68" s="1"/>
  <c r="N63" i="68"/>
  <c r="G63" i="68"/>
  <c r="N62" i="68"/>
  <c r="G62" i="68"/>
  <c r="V59" i="68"/>
  <c r="W59" i="68" s="1"/>
  <c r="R59" i="68"/>
  <c r="S59" i="68" s="1"/>
  <c r="M59" i="68"/>
  <c r="O59" i="68" s="1"/>
  <c r="L59" i="68"/>
  <c r="G59" i="68"/>
  <c r="J59" i="68" s="1"/>
  <c r="E59" i="68"/>
  <c r="V58" i="68"/>
  <c r="W58" i="68" s="1"/>
  <c r="R58" i="68"/>
  <c r="S58" i="68" s="1"/>
  <c r="M58" i="68"/>
  <c r="O58" i="68" s="1"/>
  <c r="L58" i="68"/>
  <c r="G58" i="68"/>
  <c r="J58" i="68" s="1"/>
  <c r="E58" i="68"/>
  <c r="W57" i="68"/>
  <c r="V57" i="68"/>
  <c r="R57" i="68"/>
  <c r="S57" i="68" s="1"/>
  <c r="M57" i="68"/>
  <c r="L57" i="68"/>
  <c r="G57" i="68"/>
  <c r="J57" i="68" s="1"/>
  <c r="E57" i="68"/>
  <c r="W56" i="68"/>
  <c r="V56" i="68"/>
  <c r="R56" i="68"/>
  <c r="S56" i="68" s="1"/>
  <c r="M56" i="68"/>
  <c r="L56" i="68"/>
  <c r="O56" i="68" s="1"/>
  <c r="G56" i="68"/>
  <c r="J56" i="68" s="1"/>
  <c r="E56" i="68"/>
  <c r="V55" i="68"/>
  <c r="W55" i="68" s="1"/>
  <c r="R55" i="68"/>
  <c r="S55" i="68" s="1"/>
  <c r="M55" i="68"/>
  <c r="L55" i="68"/>
  <c r="G55" i="68"/>
  <c r="J55" i="68" s="1"/>
  <c r="E55" i="68"/>
  <c r="V51" i="68"/>
  <c r="W51" i="68" s="1"/>
  <c r="R51" i="68"/>
  <c r="S51" i="68" s="1"/>
  <c r="M51" i="68"/>
  <c r="L51" i="68"/>
  <c r="G51" i="68"/>
  <c r="J51" i="68" s="1"/>
  <c r="E51" i="68"/>
  <c r="V50" i="68"/>
  <c r="W50" i="68" s="1"/>
  <c r="R50" i="68"/>
  <c r="S50" i="68" s="1"/>
  <c r="M50" i="68"/>
  <c r="L50" i="68"/>
  <c r="O50" i="68" s="1"/>
  <c r="G50" i="68"/>
  <c r="J50" i="68" s="1"/>
  <c r="E50" i="68"/>
  <c r="V49" i="68"/>
  <c r="W49" i="68" s="1"/>
  <c r="R49" i="68"/>
  <c r="S49" i="68" s="1"/>
  <c r="M49" i="68"/>
  <c r="L49" i="68"/>
  <c r="O49" i="68" s="1"/>
  <c r="G49" i="68"/>
  <c r="J49" i="68" s="1"/>
  <c r="E49" i="68"/>
  <c r="V48" i="68"/>
  <c r="W48" i="68" s="1"/>
  <c r="R48" i="68"/>
  <c r="S48" i="68" s="1"/>
  <c r="M48" i="68"/>
  <c r="O48" i="68" s="1"/>
  <c r="L48" i="68"/>
  <c r="G48" i="68"/>
  <c r="J48" i="68" s="1"/>
  <c r="E48" i="68"/>
  <c r="V47" i="68"/>
  <c r="W47" i="68" s="1"/>
  <c r="R47" i="68"/>
  <c r="S47" i="68" s="1"/>
  <c r="M47" i="68"/>
  <c r="O47" i="68" s="1"/>
  <c r="L47" i="68"/>
  <c r="G47" i="68"/>
  <c r="J47" i="68" s="1"/>
  <c r="E47" i="68"/>
  <c r="V46" i="68"/>
  <c r="W46" i="68" s="1"/>
  <c r="R46" i="68"/>
  <c r="S46" i="68" s="1"/>
  <c r="M46" i="68"/>
  <c r="L46" i="68"/>
  <c r="G46" i="68"/>
  <c r="J46" i="68" s="1"/>
  <c r="E46" i="68"/>
  <c r="V45" i="68"/>
  <c r="W45" i="68" s="1"/>
  <c r="R45" i="68"/>
  <c r="S45" i="68" s="1"/>
  <c r="M45" i="68"/>
  <c r="L45" i="68"/>
  <c r="O45" i="68" s="1"/>
  <c r="G45" i="68"/>
  <c r="J45" i="68" s="1"/>
  <c r="E45" i="68"/>
  <c r="V44" i="68"/>
  <c r="W44" i="68" s="1"/>
  <c r="R44" i="68"/>
  <c r="S44" i="68" s="1"/>
  <c r="M44" i="68"/>
  <c r="L44" i="68"/>
  <c r="O44" i="68" s="1"/>
  <c r="G44" i="68"/>
  <c r="J44" i="68" s="1"/>
  <c r="E44" i="68"/>
  <c r="V43" i="68"/>
  <c r="W43" i="68" s="1"/>
  <c r="R43" i="68"/>
  <c r="S43" i="68" s="1"/>
  <c r="M43" i="68"/>
  <c r="L43" i="68"/>
  <c r="G43" i="68"/>
  <c r="J43" i="68" s="1"/>
  <c r="E43" i="68"/>
  <c r="V42" i="68"/>
  <c r="W42" i="68" s="1"/>
  <c r="S42" i="68"/>
  <c r="R42" i="68"/>
  <c r="M42" i="68"/>
  <c r="L42" i="68"/>
  <c r="G42" i="68"/>
  <c r="J42" i="68" s="1"/>
  <c r="E42" i="68"/>
  <c r="V41" i="68"/>
  <c r="W41" i="68" s="1"/>
  <c r="R41" i="68"/>
  <c r="S41" i="68" s="1"/>
  <c r="M41" i="68"/>
  <c r="L41" i="68"/>
  <c r="G41" i="68"/>
  <c r="J41" i="68" s="1"/>
  <c r="E41" i="68"/>
  <c r="V40" i="68"/>
  <c r="W40" i="68" s="1"/>
  <c r="R40" i="68"/>
  <c r="S40" i="68" s="1"/>
  <c r="M40" i="68"/>
  <c r="O40" i="68" s="1"/>
  <c r="L40" i="68"/>
  <c r="G40" i="68"/>
  <c r="J40" i="68" s="1"/>
  <c r="E40" i="68"/>
  <c r="T34" i="68"/>
  <c r="V34" i="68" s="1"/>
  <c r="N34" i="68"/>
  <c r="G34" i="68"/>
  <c r="T33" i="68"/>
  <c r="V33" i="68" s="1"/>
  <c r="N33" i="68"/>
  <c r="G33" i="68"/>
  <c r="T32" i="68"/>
  <c r="V32" i="68" s="1"/>
  <c r="N32" i="68"/>
  <c r="G32" i="68"/>
  <c r="T31" i="68"/>
  <c r="N31" i="68"/>
  <c r="G31" i="68"/>
  <c r="N30" i="68"/>
  <c r="G30" i="68"/>
  <c r="V27" i="68"/>
  <c r="W27" i="68" s="1"/>
  <c r="R27" i="68"/>
  <c r="S27" i="68" s="1"/>
  <c r="M27" i="68"/>
  <c r="L27" i="68"/>
  <c r="G27" i="68"/>
  <c r="J27" i="68" s="1"/>
  <c r="E27" i="68"/>
  <c r="V26" i="68"/>
  <c r="W26" i="68" s="1"/>
  <c r="R26" i="68"/>
  <c r="S26" i="68" s="1"/>
  <c r="M26" i="68"/>
  <c r="L26" i="68"/>
  <c r="J26" i="68"/>
  <c r="G26" i="68"/>
  <c r="E26" i="68"/>
  <c r="V25" i="68"/>
  <c r="W25" i="68" s="1"/>
  <c r="R25" i="68"/>
  <c r="S25" i="68" s="1"/>
  <c r="M25" i="68"/>
  <c r="L25" i="68"/>
  <c r="G25" i="68"/>
  <c r="J25" i="68" s="1"/>
  <c r="E25" i="68"/>
  <c r="V24" i="68"/>
  <c r="W24" i="68" s="1"/>
  <c r="R24" i="68"/>
  <c r="S24" i="68" s="1"/>
  <c r="M24" i="68"/>
  <c r="L24" i="68"/>
  <c r="G24" i="68"/>
  <c r="J24" i="68" s="1"/>
  <c r="E24" i="68"/>
  <c r="V23" i="68"/>
  <c r="W23" i="68" s="1"/>
  <c r="R23" i="68"/>
  <c r="S23" i="68" s="1"/>
  <c r="M23" i="68"/>
  <c r="L23" i="68"/>
  <c r="O23" i="68" s="1"/>
  <c r="G23" i="68"/>
  <c r="J23" i="68" s="1"/>
  <c r="E23" i="68"/>
  <c r="V19" i="68"/>
  <c r="W19" i="68" s="1"/>
  <c r="R19" i="68"/>
  <c r="S19" i="68" s="1"/>
  <c r="M19" i="68"/>
  <c r="L19" i="68"/>
  <c r="G19" i="68"/>
  <c r="J19" i="68" s="1"/>
  <c r="E19" i="68"/>
  <c r="V18" i="68"/>
  <c r="W18" i="68" s="1"/>
  <c r="R18" i="68"/>
  <c r="S18" i="68" s="1"/>
  <c r="M18" i="68"/>
  <c r="L18" i="68"/>
  <c r="G18" i="68"/>
  <c r="J18" i="68" s="1"/>
  <c r="E18" i="68"/>
  <c r="V17" i="68"/>
  <c r="W17" i="68" s="1"/>
  <c r="R17" i="68"/>
  <c r="S17" i="68" s="1"/>
  <c r="M17" i="68"/>
  <c r="L17" i="68"/>
  <c r="G17" i="68"/>
  <c r="J17" i="68" s="1"/>
  <c r="E17" i="68"/>
  <c r="V16" i="68"/>
  <c r="W16" i="68" s="1"/>
  <c r="R16" i="68"/>
  <c r="S16" i="68" s="1"/>
  <c r="M16" i="68"/>
  <c r="L16" i="68"/>
  <c r="G16" i="68"/>
  <c r="J16" i="68" s="1"/>
  <c r="E16" i="68"/>
  <c r="V15" i="68"/>
  <c r="W15" i="68" s="1"/>
  <c r="R15" i="68"/>
  <c r="S15" i="68" s="1"/>
  <c r="M15" i="68"/>
  <c r="L15" i="68"/>
  <c r="G15" i="68"/>
  <c r="J15" i="68" s="1"/>
  <c r="E15" i="68"/>
  <c r="V14" i="68"/>
  <c r="W14" i="68" s="1"/>
  <c r="R14" i="68"/>
  <c r="S14" i="68" s="1"/>
  <c r="M14" i="68"/>
  <c r="L14" i="68"/>
  <c r="G14" i="68"/>
  <c r="J14" i="68" s="1"/>
  <c r="E14" i="68"/>
  <c r="V13" i="68"/>
  <c r="W13" i="68" s="1"/>
  <c r="R13" i="68"/>
  <c r="S13" i="68" s="1"/>
  <c r="M13" i="68"/>
  <c r="L13" i="68"/>
  <c r="G13" i="68"/>
  <c r="J13" i="68" s="1"/>
  <c r="E13" i="68"/>
  <c r="V12" i="68"/>
  <c r="W12" i="68" s="1"/>
  <c r="R12" i="68"/>
  <c r="S12" i="68" s="1"/>
  <c r="M12" i="68"/>
  <c r="L12" i="68"/>
  <c r="O12" i="68" s="1"/>
  <c r="G12" i="68"/>
  <c r="J12" i="68" s="1"/>
  <c r="E12" i="68"/>
  <c r="V11" i="68"/>
  <c r="W11" i="68" s="1"/>
  <c r="R11" i="68"/>
  <c r="S11" i="68" s="1"/>
  <c r="M11" i="68"/>
  <c r="L11" i="68"/>
  <c r="G11" i="68"/>
  <c r="J11" i="68" s="1"/>
  <c r="E11" i="68"/>
  <c r="V10" i="68"/>
  <c r="W10" i="68" s="1"/>
  <c r="R10" i="68"/>
  <c r="S10" i="68" s="1"/>
  <c r="M10" i="68"/>
  <c r="L10" i="68"/>
  <c r="G10" i="68"/>
  <c r="J10" i="68" s="1"/>
  <c r="E10" i="68"/>
  <c r="V9" i="68"/>
  <c r="W9" i="68" s="1"/>
  <c r="R9" i="68"/>
  <c r="S9" i="68" s="1"/>
  <c r="M9" i="68"/>
  <c r="L9" i="68"/>
  <c r="G9" i="68"/>
  <c r="J9" i="68" s="1"/>
  <c r="E9" i="68"/>
  <c r="V8" i="68"/>
  <c r="W8" i="68" s="1"/>
  <c r="R8" i="68"/>
  <c r="S8" i="68" s="1"/>
  <c r="M8" i="68"/>
  <c r="L8" i="68"/>
  <c r="G8" i="68"/>
  <c r="J8" i="68" s="1"/>
  <c r="E8" i="68"/>
  <c r="M82" i="67"/>
  <c r="I82" i="67"/>
  <c r="E82" i="67"/>
  <c r="M81" i="67"/>
  <c r="I81" i="67"/>
  <c r="E81" i="67"/>
  <c r="M80" i="67"/>
  <c r="I80" i="67"/>
  <c r="E80" i="67"/>
  <c r="M79" i="67"/>
  <c r="I79" i="67"/>
  <c r="E79" i="67"/>
  <c r="E83" i="67" s="1"/>
  <c r="L74" i="67"/>
  <c r="K74" i="67"/>
  <c r="F74" i="67"/>
  <c r="E74" i="67"/>
  <c r="F73" i="67"/>
  <c r="E73" i="67"/>
  <c r="F72" i="67"/>
  <c r="E72" i="67"/>
  <c r="L71" i="67"/>
  <c r="K71" i="67"/>
  <c r="F71" i="67"/>
  <c r="E71" i="67"/>
  <c r="L70" i="67"/>
  <c r="K70" i="67"/>
  <c r="F70" i="67"/>
  <c r="E70" i="67"/>
  <c r="W66" i="67"/>
  <c r="S66" i="67"/>
  <c r="N66" i="67"/>
  <c r="G66" i="67"/>
  <c r="W65" i="67"/>
  <c r="S65" i="67"/>
  <c r="N65" i="67"/>
  <c r="G65" i="67"/>
  <c r="W64" i="67"/>
  <c r="S64" i="67"/>
  <c r="N64" i="67"/>
  <c r="G64" i="67"/>
  <c r="W63" i="67"/>
  <c r="W67" i="67" s="1"/>
  <c r="U67" i="67" s="1"/>
  <c r="S63" i="67"/>
  <c r="S67" i="67" s="1"/>
  <c r="N63" i="67"/>
  <c r="G63" i="67"/>
  <c r="N62" i="67"/>
  <c r="G62" i="67"/>
  <c r="G67" i="67" s="1"/>
  <c r="V59" i="67"/>
  <c r="W59" i="67" s="1"/>
  <c r="R59" i="67"/>
  <c r="S59" i="67" s="1"/>
  <c r="M59" i="67"/>
  <c r="L59" i="67"/>
  <c r="O59" i="67" s="1"/>
  <c r="G59" i="67"/>
  <c r="J59" i="67" s="1"/>
  <c r="E59" i="67"/>
  <c r="V58" i="67"/>
  <c r="W58" i="67" s="1"/>
  <c r="R58" i="67"/>
  <c r="S58" i="67" s="1"/>
  <c r="M58" i="67"/>
  <c r="L58" i="67"/>
  <c r="O58" i="67" s="1"/>
  <c r="J58" i="67"/>
  <c r="G58" i="67"/>
  <c r="E58" i="67"/>
  <c r="V57" i="67"/>
  <c r="W57" i="67" s="1"/>
  <c r="S57" i="67"/>
  <c r="R57" i="67"/>
  <c r="M57" i="67"/>
  <c r="L57" i="67"/>
  <c r="O57" i="67" s="1"/>
  <c r="G57" i="67"/>
  <c r="J57" i="67" s="1"/>
  <c r="E57" i="67"/>
  <c r="V56" i="67"/>
  <c r="W56" i="67" s="1"/>
  <c r="R56" i="67"/>
  <c r="S56" i="67" s="1"/>
  <c r="M56" i="67"/>
  <c r="L56" i="67"/>
  <c r="G56" i="67"/>
  <c r="J56" i="67" s="1"/>
  <c r="E56" i="67"/>
  <c r="V55" i="67"/>
  <c r="W55" i="67" s="1"/>
  <c r="R55" i="67"/>
  <c r="S55" i="67" s="1"/>
  <c r="M55" i="67"/>
  <c r="L55" i="67"/>
  <c r="O55" i="67" s="1"/>
  <c r="G55" i="67"/>
  <c r="J55" i="67" s="1"/>
  <c r="E55" i="67"/>
  <c r="V51" i="67"/>
  <c r="W51" i="67" s="1"/>
  <c r="R51" i="67"/>
  <c r="S51" i="67" s="1"/>
  <c r="M51" i="67"/>
  <c r="L51" i="67"/>
  <c r="G51" i="67"/>
  <c r="J51" i="67" s="1"/>
  <c r="E51" i="67"/>
  <c r="V50" i="67"/>
  <c r="W50" i="67" s="1"/>
  <c r="R50" i="67"/>
  <c r="S50" i="67" s="1"/>
  <c r="M50" i="67"/>
  <c r="L50" i="67"/>
  <c r="O50" i="67" s="1"/>
  <c r="G50" i="67"/>
  <c r="J50" i="67" s="1"/>
  <c r="E50" i="67"/>
  <c r="V49" i="67"/>
  <c r="W49" i="67" s="1"/>
  <c r="R49" i="67"/>
  <c r="S49" i="67" s="1"/>
  <c r="M49" i="67"/>
  <c r="L49" i="67"/>
  <c r="G49" i="67"/>
  <c r="J49" i="67" s="1"/>
  <c r="E49" i="67"/>
  <c r="V48" i="67"/>
  <c r="W48" i="67" s="1"/>
  <c r="R48" i="67"/>
  <c r="S48" i="67" s="1"/>
  <c r="M48" i="67"/>
  <c r="L48" i="67"/>
  <c r="G48" i="67"/>
  <c r="J48" i="67" s="1"/>
  <c r="E48" i="67"/>
  <c r="V47" i="67"/>
  <c r="W47" i="67" s="1"/>
  <c r="R47" i="67"/>
  <c r="S47" i="67" s="1"/>
  <c r="M47" i="67"/>
  <c r="O47" i="67" s="1"/>
  <c r="L47" i="67"/>
  <c r="G47" i="67"/>
  <c r="J47" i="67" s="1"/>
  <c r="E47" i="67"/>
  <c r="V46" i="67"/>
  <c r="W46" i="67" s="1"/>
  <c r="R46" i="67"/>
  <c r="S46" i="67" s="1"/>
  <c r="M46" i="67"/>
  <c r="L46" i="67"/>
  <c r="G46" i="67"/>
  <c r="J46" i="67" s="1"/>
  <c r="E46" i="67"/>
  <c r="V45" i="67"/>
  <c r="W45" i="67" s="1"/>
  <c r="R45" i="67"/>
  <c r="S45" i="67" s="1"/>
  <c r="M45" i="67"/>
  <c r="L45" i="67"/>
  <c r="G45" i="67"/>
  <c r="J45" i="67" s="1"/>
  <c r="E45" i="67"/>
  <c r="V44" i="67"/>
  <c r="W44" i="67" s="1"/>
  <c r="R44" i="67"/>
  <c r="S44" i="67" s="1"/>
  <c r="M44" i="67"/>
  <c r="L44" i="67"/>
  <c r="O44" i="67" s="1"/>
  <c r="G44" i="67"/>
  <c r="J44" i="67" s="1"/>
  <c r="E44" i="67"/>
  <c r="V43" i="67"/>
  <c r="W43" i="67" s="1"/>
  <c r="R43" i="67"/>
  <c r="S43" i="67" s="1"/>
  <c r="M43" i="67"/>
  <c r="L43" i="67"/>
  <c r="O43" i="67" s="1"/>
  <c r="G43" i="67"/>
  <c r="J43" i="67" s="1"/>
  <c r="E43" i="67"/>
  <c r="V42" i="67"/>
  <c r="W42" i="67" s="1"/>
  <c r="R42" i="67"/>
  <c r="S42" i="67" s="1"/>
  <c r="M42" i="67"/>
  <c r="L42" i="67"/>
  <c r="G42" i="67"/>
  <c r="J42" i="67" s="1"/>
  <c r="E42" i="67"/>
  <c r="V41" i="67"/>
  <c r="W41" i="67" s="1"/>
  <c r="R41" i="67"/>
  <c r="S41" i="67" s="1"/>
  <c r="M41" i="67"/>
  <c r="L41" i="67"/>
  <c r="G41" i="67"/>
  <c r="J41" i="67" s="1"/>
  <c r="E41" i="67"/>
  <c r="V40" i="67"/>
  <c r="W40" i="67" s="1"/>
  <c r="R40" i="67"/>
  <c r="S40" i="67" s="1"/>
  <c r="M40" i="67"/>
  <c r="L40" i="67"/>
  <c r="G40" i="67"/>
  <c r="J40" i="67" s="1"/>
  <c r="E40" i="67"/>
  <c r="T34" i="67"/>
  <c r="V34" i="67" s="1"/>
  <c r="N34" i="67"/>
  <c r="G34" i="67"/>
  <c r="T33" i="67"/>
  <c r="V33" i="67" s="1"/>
  <c r="N33" i="67"/>
  <c r="G33" i="67"/>
  <c r="T32" i="67"/>
  <c r="V32" i="67" s="1"/>
  <c r="N32" i="67"/>
  <c r="G32" i="67"/>
  <c r="T31" i="67"/>
  <c r="N31" i="67"/>
  <c r="G31" i="67"/>
  <c r="G35" i="67" s="1"/>
  <c r="N30" i="67"/>
  <c r="G30" i="67"/>
  <c r="V27" i="67"/>
  <c r="W27" i="67" s="1"/>
  <c r="R27" i="67"/>
  <c r="S27" i="67" s="1"/>
  <c r="M27" i="67"/>
  <c r="L27" i="67"/>
  <c r="O27" i="67" s="1"/>
  <c r="G27" i="67"/>
  <c r="J27" i="67" s="1"/>
  <c r="E27" i="67"/>
  <c r="V26" i="67"/>
  <c r="W26" i="67" s="1"/>
  <c r="R26" i="67"/>
  <c r="S26" i="67" s="1"/>
  <c r="M26" i="67"/>
  <c r="L26" i="67"/>
  <c r="G26" i="67"/>
  <c r="J26" i="67" s="1"/>
  <c r="E26" i="67"/>
  <c r="V25" i="67"/>
  <c r="W25" i="67" s="1"/>
  <c r="R25" i="67"/>
  <c r="S25" i="67" s="1"/>
  <c r="M25" i="67"/>
  <c r="L25" i="67"/>
  <c r="G25" i="67"/>
  <c r="J25" i="67" s="1"/>
  <c r="E25" i="67"/>
  <c r="V24" i="67"/>
  <c r="W24" i="67" s="1"/>
  <c r="R24" i="67"/>
  <c r="S24" i="67" s="1"/>
  <c r="M24" i="67"/>
  <c r="O24" i="67" s="1"/>
  <c r="L24" i="67"/>
  <c r="G24" i="67"/>
  <c r="J24" i="67" s="1"/>
  <c r="E24" i="67"/>
  <c r="V23" i="67"/>
  <c r="W23" i="67" s="1"/>
  <c r="R23" i="67"/>
  <c r="S23" i="67" s="1"/>
  <c r="M23" i="67"/>
  <c r="L23" i="67"/>
  <c r="G23" i="67"/>
  <c r="J23" i="67" s="1"/>
  <c r="E23" i="67"/>
  <c r="V19" i="67"/>
  <c r="W19" i="67" s="1"/>
  <c r="R19" i="67"/>
  <c r="S19" i="67" s="1"/>
  <c r="M19" i="67"/>
  <c r="L19" i="67"/>
  <c r="G19" i="67"/>
  <c r="J19" i="67" s="1"/>
  <c r="E19" i="67"/>
  <c r="V18" i="67"/>
  <c r="W18" i="67" s="1"/>
  <c r="R18" i="67"/>
  <c r="S18" i="67" s="1"/>
  <c r="M18" i="67"/>
  <c r="L18" i="67"/>
  <c r="O18" i="67" s="1"/>
  <c r="G18" i="67"/>
  <c r="J18" i="67" s="1"/>
  <c r="E18" i="67"/>
  <c r="V17" i="67"/>
  <c r="W17" i="67" s="1"/>
  <c r="R17" i="67"/>
  <c r="S17" i="67" s="1"/>
  <c r="M17" i="67"/>
  <c r="L17" i="67"/>
  <c r="G17" i="67"/>
  <c r="J17" i="67" s="1"/>
  <c r="E17" i="67"/>
  <c r="V16" i="67"/>
  <c r="W16" i="67" s="1"/>
  <c r="R16" i="67"/>
  <c r="S16" i="67" s="1"/>
  <c r="M16" i="67"/>
  <c r="L16" i="67"/>
  <c r="G16" i="67"/>
  <c r="J16" i="67" s="1"/>
  <c r="E16" i="67"/>
  <c r="V15" i="67"/>
  <c r="W15" i="67" s="1"/>
  <c r="R15" i="67"/>
  <c r="S15" i="67" s="1"/>
  <c r="M15" i="67"/>
  <c r="L15" i="67"/>
  <c r="O15" i="67" s="1"/>
  <c r="G15" i="67"/>
  <c r="J15" i="67" s="1"/>
  <c r="E15" i="67"/>
  <c r="V14" i="67"/>
  <c r="W14" i="67" s="1"/>
  <c r="R14" i="67"/>
  <c r="S14" i="67" s="1"/>
  <c r="M14" i="67"/>
  <c r="L14" i="67"/>
  <c r="J14" i="67"/>
  <c r="G14" i="67"/>
  <c r="E14" i="67"/>
  <c r="V13" i="67"/>
  <c r="W13" i="67" s="1"/>
  <c r="R13" i="67"/>
  <c r="S13" i="67" s="1"/>
  <c r="M13" i="67"/>
  <c r="L13" i="67"/>
  <c r="G13" i="67"/>
  <c r="J13" i="67" s="1"/>
  <c r="E13" i="67"/>
  <c r="V12" i="67"/>
  <c r="W12" i="67" s="1"/>
  <c r="R12" i="67"/>
  <c r="S12" i="67" s="1"/>
  <c r="M12" i="67"/>
  <c r="L12" i="67"/>
  <c r="G12" i="67"/>
  <c r="J12" i="67" s="1"/>
  <c r="E12" i="67"/>
  <c r="V11" i="67"/>
  <c r="W11" i="67" s="1"/>
  <c r="R11" i="67"/>
  <c r="S11" i="67" s="1"/>
  <c r="M11" i="67"/>
  <c r="L11" i="67"/>
  <c r="O11" i="67" s="1"/>
  <c r="G11" i="67"/>
  <c r="J11" i="67" s="1"/>
  <c r="E11" i="67"/>
  <c r="V10" i="67"/>
  <c r="W10" i="67" s="1"/>
  <c r="R10" i="67"/>
  <c r="S10" i="67" s="1"/>
  <c r="M10" i="67"/>
  <c r="L10" i="67"/>
  <c r="O10" i="67" s="1"/>
  <c r="G10" i="67"/>
  <c r="J10" i="67" s="1"/>
  <c r="E10" i="67"/>
  <c r="V9" i="67"/>
  <c r="W9" i="67" s="1"/>
  <c r="R9" i="67"/>
  <c r="S9" i="67" s="1"/>
  <c r="M9" i="67"/>
  <c r="L9" i="67"/>
  <c r="G9" i="67"/>
  <c r="J9" i="67" s="1"/>
  <c r="E9" i="67"/>
  <c r="V8" i="67"/>
  <c r="W8" i="67" s="1"/>
  <c r="R8" i="67"/>
  <c r="S8" i="67" s="1"/>
  <c r="M8" i="67"/>
  <c r="L8" i="67"/>
  <c r="O8" i="67" s="1"/>
  <c r="G8" i="67"/>
  <c r="J8" i="67" s="1"/>
  <c r="E8" i="67"/>
  <c r="M82" i="66"/>
  <c r="I82" i="66"/>
  <c r="E82" i="66"/>
  <c r="M81" i="66"/>
  <c r="I81" i="66"/>
  <c r="E81" i="66"/>
  <c r="M80" i="66"/>
  <c r="I80" i="66"/>
  <c r="E80" i="66"/>
  <c r="M79" i="66"/>
  <c r="M83" i="66" s="1"/>
  <c r="I79" i="66"/>
  <c r="E79" i="66"/>
  <c r="L74" i="66"/>
  <c r="K74" i="66"/>
  <c r="F74" i="66"/>
  <c r="E74" i="66"/>
  <c r="F73" i="66"/>
  <c r="E73" i="66"/>
  <c r="F72" i="66"/>
  <c r="E72" i="66"/>
  <c r="L71" i="66"/>
  <c r="K71" i="66"/>
  <c r="F71" i="66"/>
  <c r="E71" i="66"/>
  <c r="L70" i="66"/>
  <c r="K70" i="66"/>
  <c r="F70" i="66"/>
  <c r="E70" i="66"/>
  <c r="W66" i="66"/>
  <c r="S66" i="66"/>
  <c r="N66" i="66"/>
  <c r="G66" i="66"/>
  <c r="W65" i="66"/>
  <c r="S65" i="66"/>
  <c r="N65" i="66"/>
  <c r="G65" i="66"/>
  <c r="W64" i="66"/>
  <c r="S64" i="66"/>
  <c r="N64" i="66"/>
  <c r="G64" i="66"/>
  <c r="W63" i="66"/>
  <c r="S63" i="66"/>
  <c r="S67" i="66" s="1"/>
  <c r="N63" i="66"/>
  <c r="G63" i="66"/>
  <c r="N62" i="66"/>
  <c r="G62" i="66"/>
  <c r="V59" i="66"/>
  <c r="W59" i="66" s="1"/>
  <c r="R59" i="66"/>
  <c r="S59" i="66" s="1"/>
  <c r="M59" i="66"/>
  <c r="L59" i="66"/>
  <c r="G59" i="66"/>
  <c r="J59" i="66" s="1"/>
  <c r="E59" i="66"/>
  <c r="V58" i="66"/>
  <c r="W58" i="66" s="1"/>
  <c r="R58" i="66"/>
  <c r="S58" i="66" s="1"/>
  <c r="M58" i="66"/>
  <c r="L58" i="66"/>
  <c r="O58" i="66" s="1"/>
  <c r="G58" i="66"/>
  <c r="J58" i="66" s="1"/>
  <c r="E58" i="66"/>
  <c r="V57" i="66"/>
  <c r="W57" i="66" s="1"/>
  <c r="R57" i="66"/>
  <c r="S57" i="66" s="1"/>
  <c r="M57" i="66"/>
  <c r="L57" i="66"/>
  <c r="G57" i="66"/>
  <c r="J57" i="66" s="1"/>
  <c r="E57" i="66"/>
  <c r="V56" i="66"/>
  <c r="W56" i="66" s="1"/>
  <c r="R56" i="66"/>
  <c r="S56" i="66" s="1"/>
  <c r="M56" i="66"/>
  <c r="L56" i="66"/>
  <c r="G56" i="66"/>
  <c r="J56" i="66" s="1"/>
  <c r="E56" i="66"/>
  <c r="V55" i="66"/>
  <c r="W55" i="66" s="1"/>
  <c r="R55" i="66"/>
  <c r="S55" i="66" s="1"/>
  <c r="M55" i="66"/>
  <c r="L55" i="66"/>
  <c r="G55" i="66"/>
  <c r="J55" i="66" s="1"/>
  <c r="E55" i="66"/>
  <c r="V51" i="66"/>
  <c r="W51" i="66" s="1"/>
  <c r="R51" i="66"/>
  <c r="S51" i="66" s="1"/>
  <c r="M51" i="66"/>
  <c r="L51" i="66"/>
  <c r="G51" i="66"/>
  <c r="J51" i="66" s="1"/>
  <c r="E51" i="66"/>
  <c r="V50" i="66"/>
  <c r="W50" i="66" s="1"/>
  <c r="R50" i="66"/>
  <c r="S50" i="66" s="1"/>
  <c r="M50" i="66"/>
  <c r="L50" i="66"/>
  <c r="G50" i="66"/>
  <c r="J50" i="66" s="1"/>
  <c r="E50" i="66"/>
  <c r="V49" i="66"/>
  <c r="W49" i="66" s="1"/>
  <c r="R49" i="66"/>
  <c r="S49" i="66" s="1"/>
  <c r="M49" i="66"/>
  <c r="L49" i="66"/>
  <c r="G49" i="66"/>
  <c r="J49" i="66" s="1"/>
  <c r="E49" i="66"/>
  <c r="V48" i="66"/>
  <c r="W48" i="66" s="1"/>
  <c r="R48" i="66"/>
  <c r="S48" i="66" s="1"/>
  <c r="M48" i="66"/>
  <c r="L48" i="66"/>
  <c r="J48" i="66"/>
  <c r="G48" i="66"/>
  <c r="E48" i="66"/>
  <c r="V47" i="66"/>
  <c r="W47" i="66" s="1"/>
  <c r="R47" i="66"/>
  <c r="S47" i="66" s="1"/>
  <c r="M47" i="66"/>
  <c r="L47" i="66"/>
  <c r="O47" i="66" s="1"/>
  <c r="G47" i="66"/>
  <c r="J47" i="66" s="1"/>
  <c r="E47" i="66"/>
  <c r="V46" i="66"/>
  <c r="W46" i="66" s="1"/>
  <c r="R46" i="66"/>
  <c r="S46" i="66" s="1"/>
  <c r="M46" i="66"/>
  <c r="L46" i="66"/>
  <c r="O46" i="66" s="1"/>
  <c r="G46" i="66"/>
  <c r="J46" i="66" s="1"/>
  <c r="E46" i="66"/>
  <c r="W45" i="66"/>
  <c r="V45" i="66"/>
  <c r="R45" i="66"/>
  <c r="S45" i="66" s="1"/>
  <c r="M45" i="66"/>
  <c r="L45" i="66"/>
  <c r="O45" i="66" s="1"/>
  <c r="G45" i="66"/>
  <c r="J45" i="66" s="1"/>
  <c r="E45" i="66"/>
  <c r="V44" i="66"/>
  <c r="W44" i="66" s="1"/>
  <c r="R44" i="66"/>
  <c r="S44" i="66" s="1"/>
  <c r="M44" i="66"/>
  <c r="L44" i="66"/>
  <c r="O44" i="66" s="1"/>
  <c r="G44" i="66"/>
  <c r="J44" i="66" s="1"/>
  <c r="E44" i="66"/>
  <c r="V43" i="66"/>
  <c r="W43" i="66" s="1"/>
  <c r="S43" i="66"/>
  <c r="R43" i="66"/>
  <c r="M43" i="66"/>
  <c r="L43" i="66"/>
  <c r="G43" i="66"/>
  <c r="J43" i="66" s="1"/>
  <c r="E43" i="66"/>
  <c r="V42" i="66"/>
  <c r="W42" i="66" s="1"/>
  <c r="R42" i="66"/>
  <c r="S42" i="66" s="1"/>
  <c r="M42" i="66"/>
  <c r="L42" i="66"/>
  <c r="G42" i="66"/>
  <c r="J42" i="66" s="1"/>
  <c r="E42" i="66"/>
  <c r="V41" i="66"/>
  <c r="W41" i="66" s="1"/>
  <c r="R41" i="66"/>
  <c r="S41" i="66" s="1"/>
  <c r="M41" i="66"/>
  <c r="L41" i="66"/>
  <c r="O41" i="66" s="1"/>
  <c r="G41" i="66"/>
  <c r="J41" i="66" s="1"/>
  <c r="E41" i="66"/>
  <c r="V40" i="66"/>
  <c r="W40" i="66" s="1"/>
  <c r="R40" i="66"/>
  <c r="S40" i="66" s="1"/>
  <c r="M40" i="66"/>
  <c r="L40" i="66"/>
  <c r="G40" i="66"/>
  <c r="J40" i="66" s="1"/>
  <c r="E40" i="66"/>
  <c r="T34" i="66"/>
  <c r="V34" i="66" s="1"/>
  <c r="N34" i="66"/>
  <c r="G34" i="66"/>
  <c r="T33" i="66"/>
  <c r="V33" i="66" s="1"/>
  <c r="N33" i="66"/>
  <c r="G33" i="66"/>
  <c r="T32" i="66"/>
  <c r="V32" i="66" s="1"/>
  <c r="N32" i="66"/>
  <c r="G32" i="66"/>
  <c r="T31" i="66"/>
  <c r="V31" i="66" s="1"/>
  <c r="N31" i="66"/>
  <c r="G31" i="66"/>
  <c r="N30" i="66"/>
  <c r="G30" i="66"/>
  <c r="V27" i="66"/>
  <c r="W27" i="66" s="1"/>
  <c r="R27" i="66"/>
  <c r="S27" i="66" s="1"/>
  <c r="M27" i="66"/>
  <c r="L27" i="66"/>
  <c r="G27" i="66"/>
  <c r="J27" i="66" s="1"/>
  <c r="E27" i="66"/>
  <c r="V26" i="66"/>
  <c r="W26" i="66" s="1"/>
  <c r="R26" i="66"/>
  <c r="S26" i="66" s="1"/>
  <c r="M26" i="66"/>
  <c r="L26" i="66"/>
  <c r="G26" i="66"/>
  <c r="J26" i="66" s="1"/>
  <c r="E26" i="66"/>
  <c r="V25" i="66"/>
  <c r="W25" i="66" s="1"/>
  <c r="R25" i="66"/>
  <c r="S25" i="66" s="1"/>
  <c r="M25" i="66"/>
  <c r="L25" i="66"/>
  <c r="G25" i="66"/>
  <c r="J25" i="66" s="1"/>
  <c r="E25" i="66"/>
  <c r="V24" i="66"/>
  <c r="W24" i="66" s="1"/>
  <c r="R24" i="66"/>
  <c r="S24" i="66" s="1"/>
  <c r="M24" i="66"/>
  <c r="L24" i="66"/>
  <c r="G24" i="66"/>
  <c r="J24" i="66" s="1"/>
  <c r="E24" i="66"/>
  <c r="V23" i="66"/>
  <c r="W23" i="66" s="1"/>
  <c r="R23" i="66"/>
  <c r="S23" i="66" s="1"/>
  <c r="M23" i="66"/>
  <c r="L23" i="66"/>
  <c r="G23" i="66"/>
  <c r="J23" i="66" s="1"/>
  <c r="E23" i="66"/>
  <c r="V19" i="66"/>
  <c r="W19" i="66" s="1"/>
  <c r="R19" i="66"/>
  <c r="S19" i="66" s="1"/>
  <c r="M19" i="66"/>
  <c r="L19" i="66"/>
  <c r="J19" i="66"/>
  <c r="G19" i="66"/>
  <c r="E19" i="66"/>
  <c r="V18" i="66"/>
  <c r="W18" i="66" s="1"/>
  <c r="R18" i="66"/>
  <c r="S18" i="66" s="1"/>
  <c r="M18" i="66"/>
  <c r="L18" i="66"/>
  <c r="J18" i="66"/>
  <c r="G18" i="66"/>
  <c r="E18" i="66"/>
  <c r="V17" i="66"/>
  <c r="W17" i="66" s="1"/>
  <c r="R17" i="66"/>
  <c r="S17" i="66" s="1"/>
  <c r="M17" i="66"/>
  <c r="L17" i="66"/>
  <c r="G17" i="66"/>
  <c r="J17" i="66" s="1"/>
  <c r="E17" i="66"/>
  <c r="V16" i="66"/>
  <c r="W16" i="66" s="1"/>
  <c r="R16" i="66"/>
  <c r="S16" i="66" s="1"/>
  <c r="M16" i="66"/>
  <c r="L16" i="66"/>
  <c r="G16" i="66"/>
  <c r="J16" i="66" s="1"/>
  <c r="E16" i="66"/>
  <c r="V15" i="66"/>
  <c r="W15" i="66" s="1"/>
  <c r="S15" i="66"/>
  <c r="R15" i="66"/>
  <c r="M15" i="66"/>
  <c r="L15" i="66"/>
  <c r="G15" i="66"/>
  <c r="J15" i="66" s="1"/>
  <c r="E15" i="66"/>
  <c r="V14" i="66"/>
  <c r="W14" i="66" s="1"/>
  <c r="R14" i="66"/>
  <c r="S14" i="66" s="1"/>
  <c r="M14" i="66"/>
  <c r="L14" i="66"/>
  <c r="G14" i="66"/>
  <c r="J14" i="66" s="1"/>
  <c r="E14" i="66"/>
  <c r="V13" i="66"/>
  <c r="W13" i="66" s="1"/>
  <c r="R13" i="66"/>
  <c r="S13" i="66" s="1"/>
  <c r="M13" i="66"/>
  <c r="L13" i="66"/>
  <c r="G13" i="66"/>
  <c r="J13" i="66" s="1"/>
  <c r="E13" i="66"/>
  <c r="V12" i="66"/>
  <c r="W12" i="66" s="1"/>
  <c r="R12" i="66"/>
  <c r="S12" i="66" s="1"/>
  <c r="M12" i="66"/>
  <c r="L12" i="66"/>
  <c r="O12" i="66" s="1"/>
  <c r="G12" i="66"/>
  <c r="J12" i="66" s="1"/>
  <c r="E12" i="66"/>
  <c r="V11" i="66"/>
  <c r="W11" i="66" s="1"/>
  <c r="R11" i="66"/>
  <c r="S11" i="66" s="1"/>
  <c r="M11" i="66"/>
  <c r="L11" i="66"/>
  <c r="G11" i="66"/>
  <c r="J11" i="66" s="1"/>
  <c r="E11" i="66"/>
  <c r="V10" i="66"/>
  <c r="W10" i="66" s="1"/>
  <c r="R10" i="66"/>
  <c r="S10" i="66" s="1"/>
  <c r="M10" i="66"/>
  <c r="L10" i="66"/>
  <c r="G10" i="66"/>
  <c r="J10" i="66" s="1"/>
  <c r="E10" i="66"/>
  <c r="V9" i="66"/>
  <c r="W9" i="66" s="1"/>
  <c r="R9" i="66"/>
  <c r="S9" i="66" s="1"/>
  <c r="M9" i="66"/>
  <c r="L9" i="66"/>
  <c r="O9" i="66" s="1"/>
  <c r="G9" i="66"/>
  <c r="J9" i="66" s="1"/>
  <c r="E9" i="66"/>
  <c r="V8" i="66"/>
  <c r="W8" i="66" s="1"/>
  <c r="R8" i="66"/>
  <c r="S8" i="66" s="1"/>
  <c r="M8" i="66"/>
  <c r="L8" i="66"/>
  <c r="G8" i="66"/>
  <c r="J8" i="66" s="1"/>
  <c r="E8" i="66"/>
  <c r="M82" i="65"/>
  <c r="I82" i="65"/>
  <c r="E82" i="65"/>
  <c r="M81" i="65"/>
  <c r="I81" i="65"/>
  <c r="E81" i="65"/>
  <c r="M80" i="65"/>
  <c r="I80" i="65"/>
  <c r="E80" i="65"/>
  <c r="M79" i="65"/>
  <c r="I79" i="65"/>
  <c r="E79" i="65"/>
  <c r="L74" i="65"/>
  <c r="K74" i="65"/>
  <c r="F74" i="65"/>
  <c r="E74" i="65"/>
  <c r="F73" i="65"/>
  <c r="E73" i="65"/>
  <c r="F72" i="65"/>
  <c r="E72" i="65"/>
  <c r="L71" i="65"/>
  <c r="K71" i="65"/>
  <c r="F71" i="65"/>
  <c r="E71" i="65"/>
  <c r="L70" i="65"/>
  <c r="K70" i="65"/>
  <c r="F70" i="65"/>
  <c r="E70" i="65"/>
  <c r="W66" i="65"/>
  <c r="S66" i="65"/>
  <c r="N66" i="65"/>
  <c r="G66" i="65"/>
  <c r="W65" i="65"/>
  <c r="S65" i="65"/>
  <c r="N65" i="65"/>
  <c r="G65" i="65"/>
  <c r="W64" i="65"/>
  <c r="S64" i="65"/>
  <c r="N64" i="65"/>
  <c r="G64" i="65"/>
  <c r="W63" i="65"/>
  <c r="W67" i="65" s="1"/>
  <c r="U67" i="65" s="1"/>
  <c r="S63" i="65"/>
  <c r="N63" i="65"/>
  <c r="G63" i="65"/>
  <c r="N62" i="65"/>
  <c r="G62" i="65"/>
  <c r="V59" i="65"/>
  <c r="W59" i="65" s="1"/>
  <c r="R59" i="65"/>
  <c r="S59" i="65" s="1"/>
  <c r="M59" i="65"/>
  <c r="L59" i="65"/>
  <c r="O59" i="65" s="1"/>
  <c r="G59" i="65"/>
  <c r="J59" i="65" s="1"/>
  <c r="E59" i="65"/>
  <c r="V58" i="65"/>
  <c r="W58" i="65" s="1"/>
  <c r="R58" i="65"/>
  <c r="S58" i="65" s="1"/>
  <c r="M58" i="65"/>
  <c r="L58" i="65"/>
  <c r="O58" i="65" s="1"/>
  <c r="G58" i="65"/>
  <c r="J58" i="65" s="1"/>
  <c r="E58" i="65"/>
  <c r="V57" i="65"/>
  <c r="W57" i="65" s="1"/>
  <c r="R57" i="65"/>
  <c r="S57" i="65" s="1"/>
  <c r="M57" i="65"/>
  <c r="L57" i="65"/>
  <c r="G57" i="65"/>
  <c r="J57" i="65" s="1"/>
  <c r="E57" i="65"/>
  <c r="W56" i="65"/>
  <c r="V56" i="65"/>
  <c r="R56" i="65"/>
  <c r="S56" i="65" s="1"/>
  <c r="M56" i="65"/>
  <c r="L56" i="65"/>
  <c r="O56" i="65" s="1"/>
  <c r="G56" i="65"/>
  <c r="J56" i="65" s="1"/>
  <c r="E56" i="65"/>
  <c r="V55" i="65"/>
  <c r="W55" i="65" s="1"/>
  <c r="R55" i="65"/>
  <c r="S55" i="65" s="1"/>
  <c r="M55" i="65"/>
  <c r="L55" i="65"/>
  <c r="G55" i="65"/>
  <c r="J55" i="65" s="1"/>
  <c r="E55" i="65"/>
  <c r="V51" i="65"/>
  <c r="W51" i="65" s="1"/>
  <c r="R51" i="65"/>
  <c r="S51" i="65" s="1"/>
  <c r="M51" i="65"/>
  <c r="O51" i="65" s="1"/>
  <c r="L51" i="65"/>
  <c r="G51" i="65"/>
  <c r="J51" i="65" s="1"/>
  <c r="E51" i="65"/>
  <c r="V50" i="65"/>
  <c r="W50" i="65" s="1"/>
  <c r="R50" i="65"/>
  <c r="S50" i="65" s="1"/>
  <c r="M50" i="65"/>
  <c r="L50" i="65"/>
  <c r="G50" i="65"/>
  <c r="J50" i="65" s="1"/>
  <c r="E50" i="65"/>
  <c r="V49" i="65"/>
  <c r="W49" i="65" s="1"/>
  <c r="R49" i="65"/>
  <c r="S49" i="65" s="1"/>
  <c r="M49" i="65"/>
  <c r="L49" i="65"/>
  <c r="G49" i="65"/>
  <c r="J49" i="65" s="1"/>
  <c r="E49" i="65"/>
  <c r="V48" i="65"/>
  <c r="W48" i="65" s="1"/>
  <c r="R48" i="65"/>
  <c r="S48" i="65" s="1"/>
  <c r="M48" i="65"/>
  <c r="L48" i="65"/>
  <c r="O48" i="65" s="1"/>
  <c r="G48" i="65"/>
  <c r="J48" i="65" s="1"/>
  <c r="E48" i="65"/>
  <c r="V47" i="65"/>
  <c r="W47" i="65" s="1"/>
  <c r="R47" i="65"/>
  <c r="S47" i="65" s="1"/>
  <c r="M47" i="65"/>
  <c r="L47" i="65"/>
  <c r="G47" i="65"/>
  <c r="J47" i="65" s="1"/>
  <c r="E47" i="65"/>
  <c r="V46" i="65"/>
  <c r="W46" i="65" s="1"/>
  <c r="R46" i="65"/>
  <c r="S46" i="65" s="1"/>
  <c r="M46" i="65"/>
  <c r="L46" i="65"/>
  <c r="G46" i="65"/>
  <c r="J46" i="65" s="1"/>
  <c r="E46" i="65"/>
  <c r="V45" i="65"/>
  <c r="W45" i="65" s="1"/>
  <c r="R45" i="65"/>
  <c r="S45" i="65" s="1"/>
  <c r="M45" i="65"/>
  <c r="L45" i="65"/>
  <c r="O45" i="65" s="1"/>
  <c r="G45" i="65"/>
  <c r="J45" i="65" s="1"/>
  <c r="E45" i="65"/>
  <c r="V44" i="65"/>
  <c r="W44" i="65" s="1"/>
  <c r="R44" i="65"/>
  <c r="S44" i="65" s="1"/>
  <c r="M44" i="65"/>
  <c r="L44" i="65"/>
  <c r="G44" i="65"/>
  <c r="J44" i="65" s="1"/>
  <c r="E44" i="65"/>
  <c r="V43" i="65"/>
  <c r="W43" i="65" s="1"/>
  <c r="R43" i="65"/>
  <c r="S43" i="65" s="1"/>
  <c r="M43" i="65"/>
  <c r="L43" i="65"/>
  <c r="O43" i="65" s="1"/>
  <c r="G43" i="65"/>
  <c r="J43" i="65" s="1"/>
  <c r="E43" i="65"/>
  <c r="V42" i="65"/>
  <c r="W42" i="65" s="1"/>
  <c r="R42" i="65"/>
  <c r="S42" i="65" s="1"/>
  <c r="M42" i="65"/>
  <c r="L42" i="65"/>
  <c r="G42" i="65"/>
  <c r="J42" i="65" s="1"/>
  <c r="E42" i="65"/>
  <c r="V41" i="65"/>
  <c r="W41" i="65" s="1"/>
  <c r="R41" i="65"/>
  <c r="S41" i="65" s="1"/>
  <c r="M41" i="65"/>
  <c r="L41" i="65"/>
  <c r="G41" i="65"/>
  <c r="J41" i="65" s="1"/>
  <c r="E41" i="65"/>
  <c r="V40" i="65"/>
  <c r="W40" i="65" s="1"/>
  <c r="R40" i="65"/>
  <c r="S40" i="65" s="1"/>
  <c r="M40" i="65"/>
  <c r="L40" i="65"/>
  <c r="G40" i="65"/>
  <c r="J40" i="65" s="1"/>
  <c r="E40" i="65"/>
  <c r="T34" i="65"/>
  <c r="V34" i="65" s="1"/>
  <c r="N34" i="65"/>
  <c r="G34" i="65"/>
  <c r="T33" i="65"/>
  <c r="V33" i="65" s="1"/>
  <c r="N33" i="65"/>
  <c r="G33" i="65"/>
  <c r="V32" i="65"/>
  <c r="T32" i="65"/>
  <c r="N32" i="65"/>
  <c r="G32" i="65"/>
  <c r="T31" i="65"/>
  <c r="V31" i="65" s="1"/>
  <c r="N31" i="65"/>
  <c r="G31" i="65"/>
  <c r="N30" i="65"/>
  <c r="G30" i="65"/>
  <c r="V27" i="65"/>
  <c r="W27" i="65" s="1"/>
  <c r="R27" i="65"/>
  <c r="S27" i="65" s="1"/>
  <c r="M27" i="65"/>
  <c r="L27" i="65"/>
  <c r="O27" i="65" s="1"/>
  <c r="G27" i="65"/>
  <c r="J27" i="65" s="1"/>
  <c r="E27" i="65"/>
  <c r="V26" i="65"/>
  <c r="W26" i="65" s="1"/>
  <c r="S26" i="65"/>
  <c r="R26" i="65"/>
  <c r="M26" i="65"/>
  <c r="L26" i="65"/>
  <c r="G26" i="65"/>
  <c r="J26" i="65" s="1"/>
  <c r="E26" i="65"/>
  <c r="V25" i="65"/>
  <c r="W25" i="65" s="1"/>
  <c r="R25" i="65"/>
  <c r="S25" i="65" s="1"/>
  <c r="M25" i="65"/>
  <c r="L25" i="65"/>
  <c r="G25" i="65"/>
  <c r="J25" i="65" s="1"/>
  <c r="E25" i="65"/>
  <c r="V24" i="65"/>
  <c r="W24" i="65" s="1"/>
  <c r="R24" i="65"/>
  <c r="S24" i="65" s="1"/>
  <c r="M24" i="65"/>
  <c r="O24" i="65" s="1"/>
  <c r="L24" i="65"/>
  <c r="G24" i="65"/>
  <c r="J24" i="65" s="1"/>
  <c r="E24" i="65"/>
  <c r="V23" i="65"/>
  <c r="W23" i="65" s="1"/>
  <c r="R23" i="65"/>
  <c r="S23" i="65" s="1"/>
  <c r="M23" i="65"/>
  <c r="L23" i="65"/>
  <c r="O23" i="65" s="1"/>
  <c r="G23" i="65"/>
  <c r="J23" i="65" s="1"/>
  <c r="E23" i="65"/>
  <c r="V19" i="65"/>
  <c r="W19" i="65" s="1"/>
  <c r="R19" i="65"/>
  <c r="S19" i="65" s="1"/>
  <c r="M19" i="65"/>
  <c r="L19" i="65"/>
  <c r="G19" i="65"/>
  <c r="J19" i="65" s="1"/>
  <c r="E19" i="65"/>
  <c r="V18" i="65"/>
  <c r="W18" i="65" s="1"/>
  <c r="R18" i="65"/>
  <c r="S18" i="65" s="1"/>
  <c r="M18" i="65"/>
  <c r="L18" i="65"/>
  <c r="G18" i="65"/>
  <c r="J18" i="65" s="1"/>
  <c r="E18" i="65"/>
  <c r="V17" i="65"/>
  <c r="W17" i="65" s="1"/>
  <c r="R17" i="65"/>
  <c r="S17" i="65" s="1"/>
  <c r="M17" i="65"/>
  <c r="L17" i="65"/>
  <c r="G17" i="65"/>
  <c r="J17" i="65" s="1"/>
  <c r="E17" i="65"/>
  <c r="V16" i="65"/>
  <c r="W16" i="65" s="1"/>
  <c r="R16" i="65"/>
  <c r="S16" i="65" s="1"/>
  <c r="M16" i="65"/>
  <c r="L16" i="65"/>
  <c r="O16" i="65" s="1"/>
  <c r="G16" i="65"/>
  <c r="J16" i="65" s="1"/>
  <c r="E16" i="65"/>
  <c r="V15" i="65"/>
  <c r="W15" i="65" s="1"/>
  <c r="R15" i="65"/>
  <c r="S15" i="65" s="1"/>
  <c r="M15" i="65"/>
  <c r="L15" i="65"/>
  <c r="O15" i="65" s="1"/>
  <c r="G15" i="65"/>
  <c r="J15" i="65" s="1"/>
  <c r="E15" i="65"/>
  <c r="V14" i="65"/>
  <c r="W14" i="65" s="1"/>
  <c r="R14" i="65"/>
  <c r="S14" i="65" s="1"/>
  <c r="M14" i="65"/>
  <c r="L14" i="65"/>
  <c r="G14" i="65"/>
  <c r="J14" i="65" s="1"/>
  <c r="E14" i="65"/>
  <c r="V13" i="65"/>
  <c r="W13" i="65" s="1"/>
  <c r="R13" i="65"/>
  <c r="S13" i="65" s="1"/>
  <c r="M13" i="65"/>
  <c r="L13" i="65"/>
  <c r="G13" i="65"/>
  <c r="J13" i="65" s="1"/>
  <c r="E13" i="65"/>
  <c r="V12" i="65"/>
  <c r="W12" i="65" s="1"/>
  <c r="R12" i="65"/>
  <c r="S12" i="65" s="1"/>
  <c r="M12" i="65"/>
  <c r="L12" i="65"/>
  <c r="O12" i="65" s="1"/>
  <c r="G12" i="65"/>
  <c r="J12" i="65" s="1"/>
  <c r="E12" i="65"/>
  <c r="V11" i="65"/>
  <c r="W11" i="65" s="1"/>
  <c r="R11" i="65"/>
  <c r="S11" i="65" s="1"/>
  <c r="M11" i="65"/>
  <c r="L11" i="65"/>
  <c r="O11" i="65" s="1"/>
  <c r="G11" i="65"/>
  <c r="J11" i="65" s="1"/>
  <c r="E11" i="65"/>
  <c r="V10" i="65"/>
  <c r="W10" i="65" s="1"/>
  <c r="R10" i="65"/>
  <c r="S10" i="65" s="1"/>
  <c r="M10" i="65"/>
  <c r="L10" i="65"/>
  <c r="O10" i="65" s="1"/>
  <c r="G10" i="65"/>
  <c r="J10" i="65" s="1"/>
  <c r="E10" i="65"/>
  <c r="V9" i="65"/>
  <c r="W9" i="65" s="1"/>
  <c r="R9" i="65"/>
  <c r="S9" i="65" s="1"/>
  <c r="M9" i="65"/>
  <c r="L9" i="65"/>
  <c r="G9" i="65"/>
  <c r="J9" i="65" s="1"/>
  <c r="E9" i="65"/>
  <c r="V8" i="65"/>
  <c r="W8" i="65" s="1"/>
  <c r="R8" i="65"/>
  <c r="S8" i="65" s="1"/>
  <c r="M8" i="65"/>
  <c r="L8" i="65"/>
  <c r="O8" i="65" s="1"/>
  <c r="G8" i="65"/>
  <c r="J8" i="65" s="1"/>
  <c r="E8" i="65"/>
  <c r="M82" i="64"/>
  <c r="I82" i="64"/>
  <c r="E82" i="64"/>
  <c r="M81" i="64"/>
  <c r="I81" i="64"/>
  <c r="E81" i="64"/>
  <c r="M80" i="64"/>
  <c r="I80" i="64"/>
  <c r="E80" i="64"/>
  <c r="M79" i="64"/>
  <c r="I79" i="64"/>
  <c r="E79" i="64"/>
  <c r="L74" i="64"/>
  <c r="K74" i="64"/>
  <c r="F74" i="64"/>
  <c r="E74" i="64"/>
  <c r="F73" i="64"/>
  <c r="E73" i="64"/>
  <c r="F72" i="64"/>
  <c r="E72" i="64"/>
  <c r="L71" i="64"/>
  <c r="K71" i="64"/>
  <c r="F71" i="64"/>
  <c r="E71" i="64"/>
  <c r="L70" i="64"/>
  <c r="K70" i="64"/>
  <c r="F70" i="64"/>
  <c r="E70" i="64"/>
  <c r="W66" i="64"/>
  <c r="S66" i="64"/>
  <c r="N66" i="64"/>
  <c r="G66" i="64"/>
  <c r="W65" i="64"/>
  <c r="S65" i="64"/>
  <c r="N65" i="64"/>
  <c r="G65" i="64"/>
  <c r="W64" i="64"/>
  <c r="S64" i="64"/>
  <c r="N64" i="64"/>
  <c r="G64" i="64"/>
  <c r="W63" i="64"/>
  <c r="S63" i="64"/>
  <c r="S67" i="64" s="1"/>
  <c r="N63" i="64"/>
  <c r="G63" i="64"/>
  <c r="G67" i="64" s="1"/>
  <c r="N62" i="64"/>
  <c r="G62" i="64"/>
  <c r="V59" i="64"/>
  <c r="W59" i="64" s="1"/>
  <c r="R59" i="64"/>
  <c r="S59" i="64" s="1"/>
  <c r="M59" i="64"/>
  <c r="L59" i="64"/>
  <c r="G59" i="64"/>
  <c r="J59" i="64" s="1"/>
  <c r="E59" i="64"/>
  <c r="V58" i="64"/>
  <c r="W58" i="64" s="1"/>
  <c r="R58" i="64"/>
  <c r="S58" i="64" s="1"/>
  <c r="M58" i="64"/>
  <c r="L58" i="64"/>
  <c r="G58" i="64"/>
  <c r="J58" i="64" s="1"/>
  <c r="E58" i="64"/>
  <c r="V57" i="64"/>
  <c r="W57" i="64" s="1"/>
  <c r="R57" i="64"/>
  <c r="S57" i="64" s="1"/>
  <c r="M57" i="64"/>
  <c r="L57" i="64"/>
  <c r="O57" i="64" s="1"/>
  <c r="G57" i="64"/>
  <c r="J57" i="64" s="1"/>
  <c r="E57" i="64"/>
  <c r="V56" i="64"/>
  <c r="W56" i="64" s="1"/>
  <c r="R56" i="64"/>
  <c r="S56" i="64" s="1"/>
  <c r="M56" i="64"/>
  <c r="L56" i="64"/>
  <c r="G56" i="64"/>
  <c r="J56" i="64" s="1"/>
  <c r="E56" i="64"/>
  <c r="V55" i="64"/>
  <c r="W55" i="64" s="1"/>
  <c r="R55" i="64"/>
  <c r="S55" i="64" s="1"/>
  <c r="M55" i="64"/>
  <c r="L55" i="64"/>
  <c r="O55" i="64" s="1"/>
  <c r="G55" i="64"/>
  <c r="J55" i="64" s="1"/>
  <c r="E55" i="64"/>
  <c r="V51" i="64"/>
  <c r="W51" i="64" s="1"/>
  <c r="R51" i="64"/>
  <c r="S51" i="64" s="1"/>
  <c r="M51" i="64"/>
  <c r="O51" i="64" s="1"/>
  <c r="L51" i="64"/>
  <c r="G51" i="64"/>
  <c r="J51" i="64" s="1"/>
  <c r="E51" i="64"/>
  <c r="V50" i="64"/>
  <c r="W50" i="64" s="1"/>
  <c r="R50" i="64"/>
  <c r="S50" i="64" s="1"/>
  <c r="M50" i="64"/>
  <c r="L50" i="64"/>
  <c r="G50" i="64"/>
  <c r="J50" i="64" s="1"/>
  <c r="E50" i="64"/>
  <c r="V49" i="64"/>
  <c r="W49" i="64" s="1"/>
  <c r="R49" i="64"/>
  <c r="S49" i="64" s="1"/>
  <c r="M49" i="64"/>
  <c r="L49" i="64"/>
  <c r="O49" i="64" s="1"/>
  <c r="G49" i="64"/>
  <c r="J49" i="64" s="1"/>
  <c r="E49" i="64"/>
  <c r="V48" i="64"/>
  <c r="W48" i="64" s="1"/>
  <c r="R48" i="64"/>
  <c r="S48" i="64" s="1"/>
  <c r="M48" i="64"/>
  <c r="L48" i="64"/>
  <c r="G48" i="64"/>
  <c r="J48" i="64" s="1"/>
  <c r="E48" i="64"/>
  <c r="V47" i="64"/>
  <c r="W47" i="64" s="1"/>
  <c r="R47" i="64"/>
  <c r="S47" i="64" s="1"/>
  <c r="M47" i="64"/>
  <c r="L47" i="64"/>
  <c r="G47" i="64"/>
  <c r="J47" i="64" s="1"/>
  <c r="E47" i="64"/>
  <c r="V46" i="64"/>
  <c r="W46" i="64" s="1"/>
  <c r="R46" i="64"/>
  <c r="S46" i="64" s="1"/>
  <c r="M46" i="64"/>
  <c r="L46" i="64"/>
  <c r="G46" i="64"/>
  <c r="J46" i="64" s="1"/>
  <c r="E46" i="64"/>
  <c r="V45" i="64"/>
  <c r="W45" i="64" s="1"/>
  <c r="R45" i="64"/>
  <c r="S45" i="64" s="1"/>
  <c r="M45" i="64"/>
  <c r="L45" i="64"/>
  <c r="G45" i="64"/>
  <c r="J45" i="64" s="1"/>
  <c r="E45" i="64"/>
  <c r="V44" i="64"/>
  <c r="W44" i="64" s="1"/>
  <c r="R44" i="64"/>
  <c r="S44" i="64" s="1"/>
  <c r="M44" i="64"/>
  <c r="L44" i="64"/>
  <c r="O44" i="64" s="1"/>
  <c r="G44" i="64"/>
  <c r="J44" i="64" s="1"/>
  <c r="E44" i="64"/>
  <c r="V43" i="64"/>
  <c r="W43" i="64" s="1"/>
  <c r="R43" i="64"/>
  <c r="S43" i="64" s="1"/>
  <c r="M43" i="64"/>
  <c r="L43" i="64"/>
  <c r="G43" i="64"/>
  <c r="J43" i="64" s="1"/>
  <c r="E43" i="64"/>
  <c r="V42" i="64"/>
  <c r="W42" i="64" s="1"/>
  <c r="R42" i="64"/>
  <c r="S42" i="64" s="1"/>
  <c r="M42" i="64"/>
  <c r="L42" i="64"/>
  <c r="G42" i="64"/>
  <c r="J42" i="64" s="1"/>
  <c r="E42" i="64"/>
  <c r="V41" i="64"/>
  <c r="W41" i="64" s="1"/>
  <c r="R41" i="64"/>
  <c r="S41" i="64" s="1"/>
  <c r="M41" i="64"/>
  <c r="L41" i="64"/>
  <c r="O41" i="64" s="1"/>
  <c r="G41" i="64"/>
  <c r="J41" i="64" s="1"/>
  <c r="E41" i="64"/>
  <c r="V40" i="64"/>
  <c r="W40" i="64" s="1"/>
  <c r="R40" i="64"/>
  <c r="S40" i="64" s="1"/>
  <c r="M40" i="64"/>
  <c r="L40" i="64"/>
  <c r="G40" i="64"/>
  <c r="J40" i="64" s="1"/>
  <c r="E40" i="64"/>
  <c r="T34" i="64"/>
  <c r="V34" i="64" s="1"/>
  <c r="N34" i="64"/>
  <c r="G34" i="64"/>
  <c r="T33" i="64"/>
  <c r="V33" i="64" s="1"/>
  <c r="N33" i="64"/>
  <c r="G33" i="64"/>
  <c r="T32" i="64"/>
  <c r="V32" i="64" s="1"/>
  <c r="N32" i="64"/>
  <c r="G32" i="64"/>
  <c r="T31" i="64"/>
  <c r="V31" i="64" s="1"/>
  <c r="N31" i="64"/>
  <c r="G31" i="64"/>
  <c r="N30" i="64"/>
  <c r="G30" i="64"/>
  <c r="V27" i="64"/>
  <c r="W27" i="64" s="1"/>
  <c r="R27" i="64"/>
  <c r="S27" i="64" s="1"/>
  <c r="M27" i="64"/>
  <c r="L27" i="64"/>
  <c r="O27" i="64" s="1"/>
  <c r="G27" i="64"/>
  <c r="J27" i="64" s="1"/>
  <c r="E27" i="64"/>
  <c r="V26" i="64"/>
  <c r="W26" i="64" s="1"/>
  <c r="R26" i="64"/>
  <c r="S26" i="64" s="1"/>
  <c r="M26" i="64"/>
  <c r="L26" i="64"/>
  <c r="O26" i="64" s="1"/>
  <c r="G26" i="64"/>
  <c r="J26" i="64" s="1"/>
  <c r="E26" i="64"/>
  <c r="V25" i="64"/>
  <c r="W25" i="64" s="1"/>
  <c r="R25" i="64"/>
  <c r="S25" i="64" s="1"/>
  <c r="M25" i="64"/>
  <c r="L25" i="64"/>
  <c r="G25" i="64"/>
  <c r="J25" i="64" s="1"/>
  <c r="E25" i="64"/>
  <c r="V24" i="64"/>
  <c r="W24" i="64" s="1"/>
  <c r="R24" i="64"/>
  <c r="S24" i="64" s="1"/>
  <c r="M24" i="64"/>
  <c r="L24" i="64"/>
  <c r="G24" i="64"/>
  <c r="J24" i="64" s="1"/>
  <c r="E24" i="64"/>
  <c r="V23" i="64"/>
  <c r="W23" i="64" s="1"/>
  <c r="R23" i="64"/>
  <c r="S23" i="64" s="1"/>
  <c r="M23" i="64"/>
  <c r="L23" i="64"/>
  <c r="O23" i="64" s="1"/>
  <c r="G23" i="64"/>
  <c r="J23" i="64" s="1"/>
  <c r="E23" i="64"/>
  <c r="V19" i="64"/>
  <c r="W19" i="64" s="1"/>
  <c r="R19" i="64"/>
  <c r="S19" i="64" s="1"/>
  <c r="M19" i="64"/>
  <c r="L19" i="64"/>
  <c r="G19" i="64"/>
  <c r="J19" i="64" s="1"/>
  <c r="E19" i="64"/>
  <c r="V18" i="64"/>
  <c r="W18" i="64" s="1"/>
  <c r="R18" i="64"/>
  <c r="S18" i="64" s="1"/>
  <c r="M18" i="64"/>
  <c r="L18" i="64"/>
  <c r="G18" i="64"/>
  <c r="J18" i="64" s="1"/>
  <c r="E18" i="64"/>
  <c r="V17" i="64"/>
  <c r="W17" i="64" s="1"/>
  <c r="R17" i="64"/>
  <c r="S17" i="64" s="1"/>
  <c r="M17" i="64"/>
  <c r="L17" i="64"/>
  <c r="O17" i="64" s="1"/>
  <c r="G17" i="64"/>
  <c r="J17" i="64" s="1"/>
  <c r="E17" i="64"/>
  <c r="V16" i="64"/>
  <c r="W16" i="64" s="1"/>
  <c r="R16" i="64"/>
  <c r="S16" i="64" s="1"/>
  <c r="M16" i="64"/>
  <c r="L16" i="64"/>
  <c r="O16" i="64" s="1"/>
  <c r="G16" i="64"/>
  <c r="J16" i="64" s="1"/>
  <c r="E16" i="64"/>
  <c r="V15" i="64"/>
  <c r="W15" i="64" s="1"/>
  <c r="R15" i="64"/>
  <c r="S15" i="64" s="1"/>
  <c r="M15" i="64"/>
  <c r="L15" i="64"/>
  <c r="O15" i="64" s="1"/>
  <c r="G15" i="64"/>
  <c r="J15" i="64" s="1"/>
  <c r="E15" i="64"/>
  <c r="V14" i="64"/>
  <c r="W14" i="64" s="1"/>
  <c r="R14" i="64"/>
  <c r="S14" i="64" s="1"/>
  <c r="M14" i="64"/>
  <c r="L14" i="64"/>
  <c r="G14" i="64"/>
  <c r="J14" i="64" s="1"/>
  <c r="E14" i="64"/>
  <c r="V13" i="64"/>
  <c r="W13" i="64" s="1"/>
  <c r="R13" i="64"/>
  <c r="S13" i="64" s="1"/>
  <c r="M13" i="64"/>
  <c r="L13" i="64"/>
  <c r="O13" i="64" s="1"/>
  <c r="G13" i="64"/>
  <c r="J13" i="64" s="1"/>
  <c r="E13" i="64"/>
  <c r="V12" i="64"/>
  <c r="W12" i="64" s="1"/>
  <c r="R12" i="64"/>
  <c r="S12" i="64" s="1"/>
  <c r="O12" i="64"/>
  <c r="M12" i="64"/>
  <c r="L12" i="64"/>
  <c r="G12" i="64"/>
  <c r="J12" i="64" s="1"/>
  <c r="E12" i="64"/>
  <c r="V11" i="64"/>
  <c r="W11" i="64" s="1"/>
  <c r="R11" i="64"/>
  <c r="S11" i="64" s="1"/>
  <c r="M11" i="64"/>
  <c r="L11" i="64"/>
  <c r="G11" i="64"/>
  <c r="J11" i="64" s="1"/>
  <c r="E11" i="64"/>
  <c r="V10" i="64"/>
  <c r="W10" i="64" s="1"/>
  <c r="R10" i="64"/>
  <c r="S10" i="64" s="1"/>
  <c r="M10" i="64"/>
  <c r="L10" i="64"/>
  <c r="G10" i="64"/>
  <c r="J10" i="64" s="1"/>
  <c r="E10" i="64"/>
  <c r="V9" i="64"/>
  <c r="W9" i="64" s="1"/>
  <c r="R9" i="64"/>
  <c r="S9" i="64" s="1"/>
  <c r="M9" i="64"/>
  <c r="L9" i="64"/>
  <c r="O9" i="64" s="1"/>
  <c r="G9" i="64"/>
  <c r="J9" i="64" s="1"/>
  <c r="E9" i="64"/>
  <c r="V8" i="64"/>
  <c r="W8" i="64" s="1"/>
  <c r="R8" i="64"/>
  <c r="S8" i="64" s="1"/>
  <c r="M8" i="64"/>
  <c r="L8" i="64"/>
  <c r="O8" i="64" s="1"/>
  <c r="G8" i="64"/>
  <c r="J8" i="64" s="1"/>
  <c r="E8" i="64"/>
  <c r="M82" i="63"/>
  <c r="I82" i="63"/>
  <c r="E82" i="63"/>
  <c r="M81" i="63"/>
  <c r="I81" i="63"/>
  <c r="E81" i="63"/>
  <c r="M80" i="63"/>
  <c r="I80" i="63"/>
  <c r="E80" i="63"/>
  <c r="M79" i="63"/>
  <c r="I79" i="63"/>
  <c r="I83" i="63" s="1"/>
  <c r="E79" i="63"/>
  <c r="L74" i="63"/>
  <c r="K74" i="63"/>
  <c r="F74" i="63"/>
  <c r="E74" i="63"/>
  <c r="F73" i="63"/>
  <c r="E73" i="63"/>
  <c r="F72" i="63"/>
  <c r="E72" i="63"/>
  <c r="L71" i="63"/>
  <c r="K71" i="63"/>
  <c r="F71" i="63"/>
  <c r="E71" i="63"/>
  <c r="L70" i="63"/>
  <c r="K70" i="63"/>
  <c r="F70" i="63"/>
  <c r="E70" i="63"/>
  <c r="W66" i="63"/>
  <c r="S66" i="63"/>
  <c r="N66" i="63"/>
  <c r="G66" i="63"/>
  <c r="W65" i="63"/>
  <c r="S65" i="63"/>
  <c r="N65" i="63"/>
  <c r="G65" i="63"/>
  <c r="W64" i="63"/>
  <c r="S64" i="63"/>
  <c r="N64" i="63"/>
  <c r="G64" i="63"/>
  <c r="W63" i="63"/>
  <c r="S63" i="63"/>
  <c r="S67" i="63" s="1"/>
  <c r="N63" i="63"/>
  <c r="G63" i="63"/>
  <c r="N62" i="63"/>
  <c r="G62" i="63"/>
  <c r="G67" i="63" s="1"/>
  <c r="V59" i="63"/>
  <c r="W59" i="63" s="1"/>
  <c r="R59" i="63"/>
  <c r="S59" i="63" s="1"/>
  <c r="M59" i="63"/>
  <c r="L59" i="63"/>
  <c r="O59" i="63" s="1"/>
  <c r="G59" i="63"/>
  <c r="J59" i="63" s="1"/>
  <c r="E59" i="63"/>
  <c r="V58" i="63"/>
  <c r="W58" i="63" s="1"/>
  <c r="R58" i="63"/>
  <c r="S58" i="63" s="1"/>
  <c r="M58" i="63"/>
  <c r="L58" i="63"/>
  <c r="G58" i="63"/>
  <c r="J58" i="63" s="1"/>
  <c r="E58" i="63"/>
  <c r="V57" i="63"/>
  <c r="W57" i="63" s="1"/>
  <c r="R57" i="63"/>
  <c r="S57" i="63" s="1"/>
  <c r="M57" i="63"/>
  <c r="L57" i="63"/>
  <c r="O57" i="63" s="1"/>
  <c r="G57" i="63"/>
  <c r="J57" i="63" s="1"/>
  <c r="E57" i="63"/>
  <c r="V56" i="63"/>
  <c r="W56" i="63" s="1"/>
  <c r="R56" i="63"/>
  <c r="S56" i="63" s="1"/>
  <c r="M56" i="63"/>
  <c r="L56" i="63"/>
  <c r="O56" i="63" s="1"/>
  <c r="G56" i="63"/>
  <c r="J56" i="63" s="1"/>
  <c r="E56" i="63"/>
  <c r="V55" i="63"/>
  <c r="W55" i="63" s="1"/>
  <c r="R55" i="63"/>
  <c r="S55" i="63" s="1"/>
  <c r="M55" i="63"/>
  <c r="L55" i="63"/>
  <c r="O55" i="63" s="1"/>
  <c r="G55" i="63"/>
  <c r="J55" i="63" s="1"/>
  <c r="E55" i="63"/>
  <c r="V51" i="63"/>
  <c r="W51" i="63" s="1"/>
  <c r="R51" i="63"/>
  <c r="S51" i="63" s="1"/>
  <c r="M51" i="63"/>
  <c r="L51" i="63"/>
  <c r="O51" i="63" s="1"/>
  <c r="G51" i="63"/>
  <c r="J51" i="63" s="1"/>
  <c r="E51" i="63"/>
  <c r="V50" i="63"/>
  <c r="W50" i="63" s="1"/>
  <c r="R50" i="63"/>
  <c r="S50" i="63" s="1"/>
  <c r="M50" i="63"/>
  <c r="L50" i="63"/>
  <c r="G50" i="63"/>
  <c r="J50" i="63" s="1"/>
  <c r="E50" i="63"/>
  <c r="V49" i="63"/>
  <c r="W49" i="63" s="1"/>
  <c r="R49" i="63"/>
  <c r="S49" i="63" s="1"/>
  <c r="M49" i="63"/>
  <c r="L49" i="63"/>
  <c r="O49" i="63" s="1"/>
  <c r="G49" i="63"/>
  <c r="J49" i="63" s="1"/>
  <c r="E49" i="63"/>
  <c r="V48" i="63"/>
  <c r="W48" i="63" s="1"/>
  <c r="R48" i="63"/>
  <c r="S48" i="63" s="1"/>
  <c r="M48" i="63"/>
  <c r="L48" i="63"/>
  <c r="G48" i="63"/>
  <c r="J48" i="63" s="1"/>
  <c r="E48" i="63"/>
  <c r="V47" i="63"/>
  <c r="W47" i="63" s="1"/>
  <c r="R47" i="63"/>
  <c r="S47" i="63" s="1"/>
  <c r="M47" i="63"/>
  <c r="L47" i="63"/>
  <c r="O47" i="63" s="1"/>
  <c r="G47" i="63"/>
  <c r="J47" i="63" s="1"/>
  <c r="E47" i="63"/>
  <c r="V46" i="63"/>
  <c r="W46" i="63" s="1"/>
  <c r="R46" i="63"/>
  <c r="S46" i="63" s="1"/>
  <c r="M46" i="63"/>
  <c r="L46" i="63"/>
  <c r="O46" i="63" s="1"/>
  <c r="G46" i="63"/>
  <c r="J46" i="63" s="1"/>
  <c r="E46" i="63"/>
  <c r="V45" i="63"/>
  <c r="W45" i="63" s="1"/>
  <c r="R45" i="63"/>
  <c r="S45" i="63" s="1"/>
  <c r="M45" i="63"/>
  <c r="L45" i="63"/>
  <c r="O45" i="63" s="1"/>
  <c r="G45" i="63"/>
  <c r="J45" i="63" s="1"/>
  <c r="E45" i="63"/>
  <c r="V44" i="63"/>
  <c r="W44" i="63" s="1"/>
  <c r="R44" i="63"/>
  <c r="S44" i="63" s="1"/>
  <c r="M44" i="63"/>
  <c r="L44" i="63"/>
  <c r="O44" i="63" s="1"/>
  <c r="G44" i="63"/>
  <c r="J44" i="63" s="1"/>
  <c r="E44" i="63"/>
  <c r="V43" i="63"/>
  <c r="W43" i="63" s="1"/>
  <c r="R43" i="63"/>
  <c r="S43" i="63" s="1"/>
  <c r="M43" i="63"/>
  <c r="L43" i="63"/>
  <c r="O43" i="63" s="1"/>
  <c r="G43" i="63"/>
  <c r="J43" i="63" s="1"/>
  <c r="E43" i="63"/>
  <c r="V42" i="63"/>
  <c r="W42" i="63" s="1"/>
  <c r="S42" i="63"/>
  <c r="R42" i="63"/>
  <c r="M42" i="63"/>
  <c r="L42" i="63"/>
  <c r="O42" i="63" s="1"/>
  <c r="G42" i="63"/>
  <c r="J42" i="63" s="1"/>
  <c r="E42" i="63"/>
  <c r="V41" i="63"/>
  <c r="W41" i="63" s="1"/>
  <c r="R41" i="63"/>
  <c r="S41" i="63" s="1"/>
  <c r="M41" i="63"/>
  <c r="L41" i="63"/>
  <c r="G41" i="63"/>
  <c r="J41" i="63" s="1"/>
  <c r="E41" i="63"/>
  <c r="V40" i="63"/>
  <c r="W40" i="63" s="1"/>
  <c r="R40" i="63"/>
  <c r="S40" i="63" s="1"/>
  <c r="M40" i="63"/>
  <c r="L40" i="63"/>
  <c r="O40" i="63" s="1"/>
  <c r="J40" i="63"/>
  <c r="G40" i="63"/>
  <c r="E40" i="63"/>
  <c r="T34" i="63"/>
  <c r="V34" i="63" s="1"/>
  <c r="N34" i="63"/>
  <c r="G34" i="63"/>
  <c r="T33" i="63"/>
  <c r="V33" i="63" s="1"/>
  <c r="N33" i="63"/>
  <c r="G33" i="63"/>
  <c r="T32" i="63"/>
  <c r="V32" i="63" s="1"/>
  <c r="N32" i="63"/>
  <c r="G32" i="63"/>
  <c r="T31" i="63"/>
  <c r="V31" i="63" s="1"/>
  <c r="N31" i="63"/>
  <c r="G31" i="63"/>
  <c r="N30" i="63"/>
  <c r="G30" i="63"/>
  <c r="V27" i="63"/>
  <c r="W27" i="63" s="1"/>
  <c r="R27" i="63"/>
  <c r="S27" i="63" s="1"/>
  <c r="M27" i="63"/>
  <c r="L27" i="63"/>
  <c r="G27" i="63"/>
  <c r="J27" i="63" s="1"/>
  <c r="E27" i="63"/>
  <c r="V26" i="63"/>
  <c r="W26" i="63" s="1"/>
  <c r="R26" i="63"/>
  <c r="S26" i="63" s="1"/>
  <c r="M26" i="63"/>
  <c r="L26" i="63"/>
  <c r="G26" i="63"/>
  <c r="J26" i="63" s="1"/>
  <c r="E26" i="63"/>
  <c r="V25" i="63"/>
  <c r="W25" i="63" s="1"/>
  <c r="R25" i="63"/>
  <c r="S25" i="63" s="1"/>
  <c r="M25" i="63"/>
  <c r="L25" i="63"/>
  <c r="G25" i="63"/>
  <c r="J25" i="63" s="1"/>
  <c r="E25" i="63"/>
  <c r="V24" i="63"/>
  <c r="W24" i="63" s="1"/>
  <c r="R24" i="63"/>
  <c r="S24" i="63" s="1"/>
  <c r="M24" i="63"/>
  <c r="L24" i="63"/>
  <c r="G24" i="63"/>
  <c r="J24" i="63" s="1"/>
  <c r="E24" i="63"/>
  <c r="V23" i="63"/>
  <c r="W23" i="63" s="1"/>
  <c r="R23" i="63"/>
  <c r="S23" i="63" s="1"/>
  <c r="M23" i="63"/>
  <c r="L23" i="63"/>
  <c r="G23" i="63"/>
  <c r="J23" i="63" s="1"/>
  <c r="E23" i="63"/>
  <c r="V19" i="63"/>
  <c r="W19" i="63" s="1"/>
  <c r="R19" i="63"/>
  <c r="S19" i="63" s="1"/>
  <c r="M19" i="63"/>
  <c r="L19" i="63"/>
  <c r="G19" i="63"/>
  <c r="J19" i="63" s="1"/>
  <c r="E19" i="63"/>
  <c r="V18" i="63"/>
  <c r="W18" i="63" s="1"/>
  <c r="R18" i="63"/>
  <c r="S18" i="63" s="1"/>
  <c r="M18" i="63"/>
  <c r="L18" i="63"/>
  <c r="J18" i="63"/>
  <c r="G18" i="63"/>
  <c r="E18" i="63"/>
  <c r="V17" i="63"/>
  <c r="W17" i="63" s="1"/>
  <c r="R17" i="63"/>
  <c r="S17" i="63" s="1"/>
  <c r="M17" i="63"/>
  <c r="L17" i="63"/>
  <c r="G17" i="63"/>
  <c r="J17" i="63" s="1"/>
  <c r="E17" i="63"/>
  <c r="V16" i="63"/>
  <c r="W16" i="63" s="1"/>
  <c r="R16" i="63"/>
  <c r="S16" i="63" s="1"/>
  <c r="M16" i="63"/>
  <c r="L16" i="63"/>
  <c r="G16" i="63"/>
  <c r="J16" i="63" s="1"/>
  <c r="E16" i="63"/>
  <c r="V15" i="63"/>
  <c r="W15" i="63" s="1"/>
  <c r="S15" i="63"/>
  <c r="R15" i="63"/>
  <c r="M15" i="63"/>
  <c r="L15" i="63"/>
  <c r="G15" i="63"/>
  <c r="J15" i="63" s="1"/>
  <c r="E15" i="63"/>
  <c r="V14" i="63"/>
  <c r="W14" i="63" s="1"/>
  <c r="R14" i="63"/>
  <c r="S14" i="63" s="1"/>
  <c r="M14" i="63"/>
  <c r="L14" i="63"/>
  <c r="J14" i="63"/>
  <c r="G14" i="63"/>
  <c r="E14" i="63"/>
  <c r="V13" i="63"/>
  <c r="W13" i="63" s="1"/>
  <c r="R13" i="63"/>
  <c r="S13" i="63" s="1"/>
  <c r="M13" i="63"/>
  <c r="L13" i="63"/>
  <c r="G13" i="63"/>
  <c r="J13" i="63" s="1"/>
  <c r="E13" i="63"/>
  <c r="V12" i="63"/>
  <c r="W12" i="63" s="1"/>
  <c r="R12" i="63"/>
  <c r="S12" i="63" s="1"/>
  <c r="M12" i="63"/>
  <c r="L12" i="63"/>
  <c r="O12" i="63" s="1"/>
  <c r="G12" i="63"/>
  <c r="J12" i="63" s="1"/>
  <c r="E12" i="63"/>
  <c r="V11" i="63"/>
  <c r="W11" i="63" s="1"/>
  <c r="S11" i="63"/>
  <c r="R11" i="63"/>
  <c r="M11" i="63"/>
  <c r="L11" i="63"/>
  <c r="G11" i="63"/>
  <c r="J11" i="63" s="1"/>
  <c r="E11" i="63"/>
  <c r="V10" i="63"/>
  <c r="W10" i="63" s="1"/>
  <c r="R10" i="63"/>
  <c r="S10" i="63" s="1"/>
  <c r="M10" i="63"/>
  <c r="L10" i="63"/>
  <c r="G10" i="63"/>
  <c r="J10" i="63" s="1"/>
  <c r="E10" i="63"/>
  <c r="V9" i="63"/>
  <c r="W9" i="63" s="1"/>
  <c r="R9" i="63"/>
  <c r="S9" i="63" s="1"/>
  <c r="M9" i="63"/>
  <c r="O9" i="63" s="1"/>
  <c r="L9" i="63"/>
  <c r="G9" i="63"/>
  <c r="J9" i="63" s="1"/>
  <c r="E9" i="63"/>
  <c r="V8" i="63"/>
  <c r="W8" i="63" s="1"/>
  <c r="R8" i="63"/>
  <c r="S8" i="63" s="1"/>
  <c r="M8" i="63"/>
  <c r="L8" i="63"/>
  <c r="G8" i="63"/>
  <c r="J8" i="63" s="1"/>
  <c r="E8" i="63"/>
  <c r="M82" i="62"/>
  <c r="I82" i="62"/>
  <c r="E82" i="62"/>
  <c r="M81" i="62"/>
  <c r="I81" i="62"/>
  <c r="E81" i="62"/>
  <c r="M80" i="62"/>
  <c r="I80" i="62"/>
  <c r="E80" i="62"/>
  <c r="M79" i="62"/>
  <c r="I79" i="62"/>
  <c r="E79" i="62"/>
  <c r="L74" i="62"/>
  <c r="K74" i="62"/>
  <c r="F74" i="62"/>
  <c r="E74" i="62"/>
  <c r="F73" i="62"/>
  <c r="E73" i="62"/>
  <c r="F72" i="62"/>
  <c r="E72" i="62"/>
  <c r="L71" i="62"/>
  <c r="K71" i="62"/>
  <c r="F71" i="62"/>
  <c r="E71" i="62"/>
  <c r="L70" i="62"/>
  <c r="K70" i="62"/>
  <c r="F70" i="62"/>
  <c r="E70" i="62"/>
  <c r="W66" i="62"/>
  <c r="S66" i="62"/>
  <c r="N66" i="62"/>
  <c r="G66" i="62"/>
  <c r="W65" i="62"/>
  <c r="S65" i="62"/>
  <c r="N65" i="62"/>
  <c r="G65" i="62"/>
  <c r="W64" i="62"/>
  <c r="S64" i="62"/>
  <c r="N64" i="62"/>
  <c r="G64" i="62"/>
  <c r="W63" i="62"/>
  <c r="S63" i="62"/>
  <c r="N63" i="62"/>
  <c r="G63" i="62"/>
  <c r="N62" i="62"/>
  <c r="G62" i="62"/>
  <c r="V59" i="62"/>
  <c r="W59" i="62" s="1"/>
  <c r="R59" i="62"/>
  <c r="S59" i="62" s="1"/>
  <c r="M59" i="62"/>
  <c r="L59" i="62"/>
  <c r="O59" i="62" s="1"/>
  <c r="G59" i="62"/>
  <c r="J59" i="62" s="1"/>
  <c r="E59" i="62"/>
  <c r="V58" i="62"/>
  <c r="W58" i="62" s="1"/>
  <c r="R58" i="62"/>
  <c r="S58" i="62" s="1"/>
  <c r="M58" i="62"/>
  <c r="L58" i="62"/>
  <c r="O58" i="62" s="1"/>
  <c r="G58" i="62"/>
  <c r="J58" i="62" s="1"/>
  <c r="E58" i="62"/>
  <c r="V57" i="62"/>
  <c r="W57" i="62" s="1"/>
  <c r="R57" i="62"/>
  <c r="S57" i="62" s="1"/>
  <c r="M57" i="62"/>
  <c r="L57" i="62"/>
  <c r="G57" i="62"/>
  <c r="J57" i="62" s="1"/>
  <c r="E57" i="62"/>
  <c r="W56" i="62"/>
  <c r="V56" i="62"/>
  <c r="R56" i="62"/>
  <c r="S56" i="62" s="1"/>
  <c r="M56" i="62"/>
  <c r="L56" i="62"/>
  <c r="O56" i="62" s="1"/>
  <c r="G56" i="62"/>
  <c r="J56" i="62" s="1"/>
  <c r="E56" i="62"/>
  <c r="V55" i="62"/>
  <c r="W55" i="62" s="1"/>
  <c r="R55" i="62"/>
  <c r="S55" i="62" s="1"/>
  <c r="M55" i="62"/>
  <c r="L55" i="62"/>
  <c r="G55" i="62"/>
  <c r="J55" i="62" s="1"/>
  <c r="E55" i="62"/>
  <c r="V51" i="62"/>
  <c r="W51" i="62" s="1"/>
  <c r="R51" i="62"/>
  <c r="S51" i="62" s="1"/>
  <c r="M51" i="62"/>
  <c r="O51" i="62" s="1"/>
  <c r="L51" i="62"/>
  <c r="G51" i="62"/>
  <c r="J51" i="62" s="1"/>
  <c r="E51" i="62"/>
  <c r="V50" i="62"/>
  <c r="W50" i="62" s="1"/>
  <c r="R50" i="62"/>
  <c r="S50" i="62" s="1"/>
  <c r="M50" i="62"/>
  <c r="L50" i="62"/>
  <c r="G50" i="62"/>
  <c r="J50" i="62" s="1"/>
  <c r="E50" i="62"/>
  <c r="V49" i="62"/>
  <c r="W49" i="62" s="1"/>
  <c r="R49" i="62"/>
  <c r="S49" i="62" s="1"/>
  <c r="M49" i="62"/>
  <c r="L49" i="62"/>
  <c r="G49" i="62"/>
  <c r="J49" i="62" s="1"/>
  <c r="E49" i="62"/>
  <c r="V48" i="62"/>
  <c r="W48" i="62" s="1"/>
  <c r="R48" i="62"/>
  <c r="S48" i="62" s="1"/>
  <c r="M48" i="62"/>
  <c r="L48" i="62"/>
  <c r="O48" i="62" s="1"/>
  <c r="J48" i="62"/>
  <c r="G48" i="62"/>
  <c r="E48" i="62"/>
  <c r="V47" i="62"/>
  <c r="W47" i="62" s="1"/>
  <c r="R47" i="62"/>
  <c r="S47" i="62" s="1"/>
  <c r="M47" i="62"/>
  <c r="L47" i="62"/>
  <c r="O47" i="62" s="1"/>
  <c r="G47" i="62"/>
  <c r="J47" i="62" s="1"/>
  <c r="E47" i="62"/>
  <c r="V46" i="62"/>
  <c r="W46" i="62" s="1"/>
  <c r="R46" i="62"/>
  <c r="S46" i="62" s="1"/>
  <c r="M46" i="62"/>
  <c r="L46" i="62"/>
  <c r="G46" i="62"/>
  <c r="J46" i="62" s="1"/>
  <c r="E46" i="62"/>
  <c r="V45" i="62"/>
  <c r="W45" i="62" s="1"/>
  <c r="R45" i="62"/>
  <c r="S45" i="62" s="1"/>
  <c r="M45" i="62"/>
  <c r="L45" i="62"/>
  <c r="G45" i="62"/>
  <c r="J45" i="62" s="1"/>
  <c r="E45" i="62"/>
  <c r="V44" i="62"/>
  <c r="W44" i="62" s="1"/>
  <c r="R44" i="62"/>
  <c r="S44" i="62" s="1"/>
  <c r="M44" i="62"/>
  <c r="L44" i="62"/>
  <c r="G44" i="62"/>
  <c r="J44" i="62" s="1"/>
  <c r="E44" i="62"/>
  <c r="V43" i="62"/>
  <c r="W43" i="62" s="1"/>
  <c r="R43" i="62"/>
  <c r="S43" i="62" s="1"/>
  <c r="M43" i="62"/>
  <c r="L43" i="62"/>
  <c r="O43" i="62" s="1"/>
  <c r="G43" i="62"/>
  <c r="J43" i="62" s="1"/>
  <c r="E43" i="62"/>
  <c r="V42" i="62"/>
  <c r="W42" i="62" s="1"/>
  <c r="R42" i="62"/>
  <c r="S42" i="62" s="1"/>
  <c r="M42" i="62"/>
  <c r="L42" i="62"/>
  <c r="G42" i="62"/>
  <c r="J42" i="62" s="1"/>
  <c r="E42" i="62"/>
  <c r="V41" i="62"/>
  <c r="W41" i="62" s="1"/>
  <c r="R41" i="62"/>
  <c r="S41" i="62" s="1"/>
  <c r="M41" i="62"/>
  <c r="L41" i="62"/>
  <c r="G41" i="62"/>
  <c r="J41" i="62" s="1"/>
  <c r="E41" i="62"/>
  <c r="V40" i="62"/>
  <c r="W40" i="62" s="1"/>
  <c r="R40" i="62"/>
  <c r="S40" i="62" s="1"/>
  <c r="M40" i="62"/>
  <c r="L40" i="62"/>
  <c r="G40" i="62"/>
  <c r="J40" i="62" s="1"/>
  <c r="E40" i="62"/>
  <c r="T34" i="62"/>
  <c r="V34" i="62" s="1"/>
  <c r="N34" i="62"/>
  <c r="G34" i="62"/>
  <c r="T33" i="62"/>
  <c r="V33" i="62" s="1"/>
  <c r="N33" i="62"/>
  <c r="G33" i="62"/>
  <c r="T32" i="62"/>
  <c r="V32" i="62" s="1"/>
  <c r="N32" i="62"/>
  <c r="G32" i="62"/>
  <c r="T31" i="62"/>
  <c r="N31" i="62"/>
  <c r="G31" i="62"/>
  <c r="N30" i="62"/>
  <c r="G30" i="62"/>
  <c r="V27" i="62"/>
  <c r="W27" i="62" s="1"/>
  <c r="R27" i="62"/>
  <c r="S27" i="62" s="1"/>
  <c r="M27" i="62"/>
  <c r="L27" i="62"/>
  <c r="G27" i="62"/>
  <c r="J27" i="62" s="1"/>
  <c r="E27" i="62"/>
  <c r="V26" i="62"/>
  <c r="W26" i="62" s="1"/>
  <c r="R26" i="62"/>
  <c r="S26" i="62" s="1"/>
  <c r="M26" i="62"/>
  <c r="L26" i="62"/>
  <c r="G26" i="62"/>
  <c r="J26" i="62" s="1"/>
  <c r="E26" i="62"/>
  <c r="V25" i="62"/>
  <c r="W25" i="62" s="1"/>
  <c r="R25" i="62"/>
  <c r="S25" i="62" s="1"/>
  <c r="M25" i="62"/>
  <c r="L25" i="62"/>
  <c r="J25" i="62"/>
  <c r="G25" i="62"/>
  <c r="E25" i="62"/>
  <c r="V24" i="62"/>
  <c r="W24" i="62" s="1"/>
  <c r="R24" i="62"/>
  <c r="S24" i="62" s="1"/>
  <c r="M24" i="62"/>
  <c r="L24" i="62"/>
  <c r="G24" i="62"/>
  <c r="J24" i="62" s="1"/>
  <c r="E24" i="62"/>
  <c r="V23" i="62"/>
  <c r="W23" i="62" s="1"/>
  <c r="R23" i="62"/>
  <c r="S23" i="62" s="1"/>
  <c r="M23" i="62"/>
  <c r="L23" i="62"/>
  <c r="O23" i="62" s="1"/>
  <c r="G23" i="62"/>
  <c r="J23" i="62" s="1"/>
  <c r="E23" i="62"/>
  <c r="V19" i="62"/>
  <c r="W19" i="62" s="1"/>
  <c r="R19" i="62"/>
  <c r="S19" i="62" s="1"/>
  <c r="M19" i="62"/>
  <c r="L19" i="62"/>
  <c r="O19" i="62" s="1"/>
  <c r="G19" i="62"/>
  <c r="J19" i="62" s="1"/>
  <c r="E19" i="62"/>
  <c r="V18" i="62"/>
  <c r="W18" i="62" s="1"/>
  <c r="R18" i="62"/>
  <c r="S18" i="62" s="1"/>
  <c r="M18" i="62"/>
  <c r="L18" i="62"/>
  <c r="G18" i="62"/>
  <c r="J18" i="62" s="1"/>
  <c r="E18" i="62"/>
  <c r="V17" i="62"/>
  <c r="W17" i="62" s="1"/>
  <c r="R17" i="62"/>
  <c r="S17" i="62" s="1"/>
  <c r="M17" i="62"/>
  <c r="L17" i="62"/>
  <c r="G17" i="62"/>
  <c r="J17" i="62" s="1"/>
  <c r="E17" i="62"/>
  <c r="V16" i="62"/>
  <c r="W16" i="62" s="1"/>
  <c r="R16" i="62"/>
  <c r="S16" i="62" s="1"/>
  <c r="M16" i="62"/>
  <c r="L16" i="62"/>
  <c r="O16" i="62" s="1"/>
  <c r="G16" i="62"/>
  <c r="J16" i="62" s="1"/>
  <c r="E16" i="62"/>
  <c r="V15" i="62"/>
  <c r="W15" i="62" s="1"/>
  <c r="R15" i="62"/>
  <c r="S15" i="62" s="1"/>
  <c r="M15" i="62"/>
  <c r="L15" i="62"/>
  <c r="G15" i="62"/>
  <c r="J15" i="62" s="1"/>
  <c r="E15" i="62"/>
  <c r="V14" i="62"/>
  <c r="W14" i="62" s="1"/>
  <c r="R14" i="62"/>
  <c r="S14" i="62" s="1"/>
  <c r="M14" i="62"/>
  <c r="L14" i="62"/>
  <c r="O14" i="62" s="1"/>
  <c r="G14" i="62"/>
  <c r="J14" i="62" s="1"/>
  <c r="E14" i="62"/>
  <c r="V13" i="62"/>
  <c r="W13" i="62" s="1"/>
  <c r="R13" i="62"/>
  <c r="S13" i="62" s="1"/>
  <c r="M13" i="62"/>
  <c r="L13" i="62"/>
  <c r="G13" i="62"/>
  <c r="J13" i="62" s="1"/>
  <c r="E13" i="62"/>
  <c r="V12" i="62"/>
  <c r="W12" i="62" s="1"/>
  <c r="R12" i="62"/>
  <c r="S12" i="62" s="1"/>
  <c r="M12" i="62"/>
  <c r="L12" i="62"/>
  <c r="O12" i="62" s="1"/>
  <c r="G12" i="62"/>
  <c r="J12" i="62" s="1"/>
  <c r="E12" i="62"/>
  <c r="V11" i="62"/>
  <c r="W11" i="62" s="1"/>
  <c r="R11" i="62"/>
  <c r="S11" i="62" s="1"/>
  <c r="M11" i="62"/>
  <c r="L11" i="62"/>
  <c r="O11" i="62" s="1"/>
  <c r="G11" i="62"/>
  <c r="J11" i="62" s="1"/>
  <c r="E11" i="62"/>
  <c r="V10" i="62"/>
  <c r="W10" i="62" s="1"/>
  <c r="R10" i="62"/>
  <c r="S10" i="62" s="1"/>
  <c r="M10" i="62"/>
  <c r="L10" i="62"/>
  <c r="O10" i="62" s="1"/>
  <c r="G10" i="62"/>
  <c r="J10" i="62" s="1"/>
  <c r="E10" i="62"/>
  <c r="V9" i="62"/>
  <c r="W9" i="62" s="1"/>
  <c r="R9" i="62"/>
  <c r="S9" i="62" s="1"/>
  <c r="M9" i="62"/>
  <c r="L9" i="62"/>
  <c r="G9" i="62"/>
  <c r="J9" i="62" s="1"/>
  <c r="E9" i="62"/>
  <c r="V8" i="62"/>
  <c r="W8" i="62" s="1"/>
  <c r="R8" i="62"/>
  <c r="S8" i="62" s="1"/>
  <c r="M8" i="62"/>
  <c r="L8" i="62"/>
  <c r="G8" i="62"/>
  <c r="J8" i="62" s="1"/>
  <c r="E8" i="62"/>
  <c r="M82" i="61"/>
  <c r="I82" i="61"/>
  <c r="E82" i="61"/>
  <c r="M81" i="61"/>
  <c r="I81" i="61"/>
  <c r="E81" i="61"/>
  <c r="M80" i="61"/>
  <c r="I80" i="61"/>
  <c r="E80" i="61"/>
  <c r="M79" i="61"/>
  <c r="I79" i="61"/>
  <c r="E79" i="61"/>
  <c r="L74" i="61"/>
  <c r="K74" i="61"/>
  <c r="F74" i="61"/>
  <c r="E74" i="61"/>
  <c r="F73" i="61"/>
  <c r="E73" i="61"/>
  <c r="F72" i="61"/>
  <c r="E72" i="61"/>
  <c r="L71" i="61"/>
  <c r="K71" i="61"/>
  <c r="F71" i="61"/>
  <c r="E71" i="61"/>
  <c r="L70" i="61"/>
  <c r="K70" i="61"/>
  <c r="F70" i="61"/>
  <c r="E70" i="61"/>
  <c r="W66" i="61"/>
  <c r="S66" i="61"/>
  <c r="N66" i="61"/>
  <c r="G66" i="61"/>
  <c r="W65" i="61"/>
  <c r="S65" i="61"/>
  <c r="N65" i="61"/>
  <c r="G65" i="61"/>
  <c r="W64" i="61"/>
  <c r="S64" i="61"/>
  <c r="N64" i="61"/>
  <c r="G64" i="61"/>
  <c r="W63" i="61"/>
  <c r="S63" i="61"/>
  <c r="S67" i="61" s="1"/>
  <c r="N63" i="61"/>
  <c r="G63" i="61"/>
  <c r="N62" i="61"/>
  <c r="G62" i="61"/>
  <c r="V59" i="61"/>
  <c r="W59" i="61" s="1"/>
  <c r="R59" i="61"/>
  <c r="S59" i="61" s="1"/>
  <c r="M59" i="61"/>
  <c r="L59" i="61"/>
  <c r="O59" i="61" s="1"/>
  <c r="G59" i="61"/>
  <c r="J59" i="61" s="1"/>
  <c r="E59" i="61"/>
  <c r="V58" i="61"/>
  <c r="W58" i="61" s="1"/>
  <c r="R58" i="61"/>
  <c r="S58" i="61" s="1"/>
  <c r="M58" i="61"/>
  <c r="L58" i="61"/>
  <c r="O58" i="61" s="1"/>
  <c r="G58" i="61"/>
  <c r="J58" i="61" s="1"/>
  <c r="E58" i="61"/>
  <c r="V57" i="61"/>
  <c r="W57" i="61" s="1"/>
  <c r="R57" i="61"/>
  <c r="S57" i="61" s="1"/>
  <c r="M57" i="61"/>
  <c r="L57" i="61"/>
  <c r="O57" i="61" s="1"/>
  <c r="G57" i="61"/>
  <c r="J57" i="61" s="1"/>
  <c r="E57" i="61"/>
  <c r="V56" i="61"/>
  <c r="W56" i="61" s="1"/>
  <c r="R56" i="61"/>
  <c r="S56" i="61" s="1"/>
  <c r="M56" i="61"/>
  <c r="L56" i="61"/>
  <c r="O56" i="61" s="1"/>
  <c r="G56" i="61"/>
  <c r="J56" i="61" s="1"/>
  <c r="E56" i="61"/>
  <c r="V55" i="61"/>
  <c r="W55" i="61" s="1"/>
  <c r="R55" i="61"/>
  <c r="S55" i="61" s="1"/>
  <c r="M55" i="61"/>
  <c r="O55" i="61" s="1"/>
  <c r="L55" i="61"/>
  <c r="G55" i="61"/>
  <c r="J55" i="61" s="1"/>
  <c r="E55" i="61"/>
  <c r="V51" i="61"/>
  <c r="W51" i="61" s="1"/>
  <c r="R51" i="61"/>
  <c r="S51" i="61" s="1"/>
  <c r="M51" i="61"/>
  <c r="L51" i="61"/>
  <c r="G51" i="61"/>
  <c r="J51" i="61" s="1"/>
  <c r="E51" i="61"/>
  <c r="V50" i="61"/>
  <c r="W50" i="61" s="1"/>
  <c r="R50" i="61"/>
  <c r="S50" i="61" s="1"/>
  <c r="M50" i="61"/>
  <c r="L50" i="61"/>
  <c r="O50" i="61" s="1"/>
  <c r="G50" i="61"/>
  <c r="J50" i="61" s="1"/>
  <c r="E50" i="61"/>
  <c r="V49" i="61"/>
  <c r="W49" i="61" s="1"/>
  <c r="R49" i="61"/>
  <c r="S49" i="61" s="1"/>
  <c r="M49" i="61"/>
  <c r="L49" i="61"/>
  <c r="O49" i="61" s="1"/>
  <c r="G49" i="61"/>
  <c r="J49" i="61" s="1"/>
  <c r="E49" i="61"/>
  <c r="V48" i="61"/>
  <c r="W48" i="61" s="1"/>
  <c r="R48" i="61"/>
  <c r="S48" i="61" s="1"/>
  <c r="M48" i="61"/>
  <c r="L48" i="61"/>
  <c r="G48" i="61"/>
  <c r="J48" i="61" s="1"/>
  <c r="E48" i="61"/>
  <c r="V47" i="61"/>
  <c r="W47" i="61" s="1"/>
  <c r="R47" i="61"/>
  <c r="S47" i="61" s="1"/>
  <c r="M47" i="61"/>
  <c r="O47" i="61" s="1"/>
  <c r="L47" i="61"/>
  <c r="G47" i="61"/>
  <c r="J47" i="61" s="1"/>
  <c r="E47" i="61"/>
  <c r="W46" i="61"/>
  <c r="V46" i="61"/>
  <c r="R46" i="61"/>
  <c r="S46" i="61" s="1"/>
  <c r="M46" i="61"/>
  <c r="L46" i="61"/>
  <c r="O46" i="61" s="1"/>
  <c r="G46" i="61"/>
  <c r="J46" i="61" s="1"/>
  <c r="E46" i="61"/>
  <c r="V45" i="61"/>
  <c r="W45" i="61" s="1"/>
  <c r="R45" i="61"/>
  <c r="S45" i="61" s="1"/>
  <c r="M45" i="61"/>
  <c r="L45" i="61"/>
  <c r="G45" i="61"/>
  <c r="J45" i="61" s="1"/>
  <c r="E45" i="61"/>
  <c r="V44" i="61"/>
  <c r="W44" i="61" s="1"/>
  <c r="R44" i="61"/>
  <c r="S44" i="61" s="1"/>
  <c r="M44" i="61"/>
  <c r="L44" i="61"/>
  <c r="G44" i="61"/>
  <c r="J44" i="61" s="1"/>
  <c r="E44" i="61"/>
  <c r="V43" i="61"/>
  <c r="W43" i="61" s="1"/>
  <c r="R43" i="61"/>
  <c r="S43" i="61" s="1"/>
  <c r="M43" i="61"/>
  <c r="L43" i="61"/>
  <c r="G43" i="61"/>
  <c r="J43" i="61" s="1"/>
  <c r="E43" i="61"/>
  <c r="V42" i="61"/>
  <c r="W42" i="61" s="1"/>
  <c r="R42" i="61"/>
  <c r="S42" i="61" s="1"/>
  <c r="M42" i="61"/>
  <c r="L42" i="61"/>
  <c r="G42" i="61"/>
  <c r="J42" i="61" s="1"/>
  <c r="E42" i="61"/>
  <c r="W41" i="61"/>
  <c r="V41" i="61"/>
  <c r="R41" i="61"/>
  <c r="S41" i="61" s="1"/>
  <c r="M41" i="61"/>
  <c r="L41" i="61"/>
  <c r="O41" i="61" s="1"/>
  <c r="G41" i="61"/>
  <c r="J41" i="61" s="1"/>
  <c r="E41" i="61"/>
  <c r="V40" i="61"/>
  <c r="W40" i="61" s="1"/>
  <c r="R40" i="61"/>
  <c r="S40" i="61" s="1"/>
  <c r="M40" i="61"/>
  <c r="L40" i="61"/>
  <c r="O40" i="61" s="1"/>
  <c r="G40" i="61"/>
  <c r="J40" i="61" s="1"/>
  <c r="E40" i="61"/>
  <c r="T34" i="61"/>
  <c r="V34" i="61" s="1"/>
  <c r="N34" i="61"/>
  <c r="G34" i="61"/>
  <c r="T33" i="61"/>
  <c r="V33" i="61" s="1"/>
  <c r="N33" i="61"/>
  <c r="G33" i="61"/>
  <c r="T32" i="61"/>
  <c r="V32" i="61" s="1"/>
  <c r="N32" i="61"/>
  <c r="G32" i="61"/>
  <c r="T31" i="61"/>
  <c r="V31" i="61" s="1"/>
  <c r="N31" i="61"/>
  <c r="G31" i="61"/>
  <c r="N30" i="61"/>
  <c r="G30" i="61"/>
  <c r="V27" i="61"/>
  <c r="W27" i="61" s="1"/>
  <c r="R27" i="61"/>
  <c r="S27" i="61" s="1"/>
  <c r="M27" i="61"/>
  <c r="L27" i="61"/>
  <c r="G27" i="61"/>
  <c r="J27" i="61" s="1"/>
  <c r="E27" i="61"/>
  <c r="V26" i="61"/>
  <c r="W26" i="61" s="1"/>
  <c r="R26" i="61"/>
  <c r="S26" i="61" s="1"/>
  <c r="M26" i="61"/>
  <c r="L26" i="61"/>
  <c r="G26" i="61"/>
  <c r="J26" i="61" s="1"/>
  <c r="E26" i="61"/>
  <c r="V25" i="61"/>
  <c r="W25" i="61" s="1"/>
  <c r="R25" i="61"/>
  <c r="S25" i="61" s="1"/>
  <c r="M25" i="61"/>
  <c r="O25" i="61" s="1"/>
  <c r="L25" i="61"/>
  <c r="G25" i="61"/>
  <c r="J25" i="61" s="1"/>
  <c r="E25" i="61"/>
  <c r="V24" i="61"/>
  <c r="W24" i="61" s="1"/>
  <c r="R24" i="61"/>
  <c r="S24" i="61" s="1"/>
  <c r="M24" i="61"/>
  <c r="L24" i="61"/>
  <c r="G24" i="61"/>
  <c r="J24" i="61" s="1"/>
  <c r="E24" i="61"/>
  <c r="V23" i="61"/>
  <c r="W23" i="61" s="1"/>
  <c r="R23" i="61"/>
  <c r="S23" i="61" s="1"/>
  <c r="M23" i="61"/>
  <c r="L23" i="61"/>
  <c r="G23" i="61"/>
  <c r="J23" i="61" s="1"/>
  <c r="E23" i="61"/>
  <c r="V19" i="61"/>
  <c r="W19" i="61" s="1"/>
  <c r="R19" i="61"/>
  <c r="S19" i="61" s="1"/>
  <c r="M19" i="61"/>
  <c r="L19" i="61"/>
  <c r="G19" i="61"/>
  <c r="J19" i="61" s="1"/>
  <c r="E19" i="61"/>
  <c r="W18" i="61"/>
  <c r="V18" i="61"/>
  <c r="R18" i="61"/>
  <c r="S18" i="61" s="1"/>
  <c r="M18" i="61"/>
  <c r="L18" i="61"/>
  <c r="G18" i="61"/>
  <c r="J18" i="61" s="1"/>
  <c r="E18" i="61"/>
  <c r="V17" i="61"/>
  <c r="W17" i="61" s="1"/>
  <c r="R17" i="61"/>
  <c r="S17" i="61" s="1"/>
  <c r="M17" i="61"/>
  <c r="L17" i="61"/>
  <c r="G17" i="61"/>
  <c r="J17" i="61" s="1"/>
  <c r="E17" i="61"/>
  <c r="V16" i="61"/>
  <c r="W16" i="61" s="1"/>
  <c r="R16" i="61"/>
  <c r="S16" i="61" s="1"/>
  <c r="M16" i="61"/>
  <c r="L16" i="61"/>
  <c r="G16" i="61"/>
  <c r="J16" i="61" s="1"/>
  <c r="E16" i="61"/>
  <c r="V15" i="61"/>
  <c r="W15" i="61" s="1"/>
  <c r="R15" i="61"/>
  <c r="S15" i="61" s="1"/>
  <c r="M15" i="61"/>
  <c r="L15" i="61"/>
  <c r="G15" i="61"/>
  <c r="J15" i="61" s="1"/>
  <c r="E15" i="61"/>
  <c r="V14" i="61"/>
  <c r="W14" i="61" s="1"/>
  <c r="R14" i="61"/>
  <c r="S14" i="61" s="1"/>
  <c r="M14" i="61"/>
  <c r="L14" i="61"/>
  <c r="G14" i="61"/>
  <c r="J14" i="61" s="1"/>
  <c r="E14" i="61"/>
  <c r="V13" i="61"/>
  <c r="W13" i="61" s="1"/>
  <c r="R13" i="61"/>
  <c r="S13" i="61" s="1"/>
  <c r="M13" i="61"/>
  <c r="L13" i="61"/>
  <c r="G13" i="61"/>
  <c r="J13" i="61" s="1"/>
  <c r="E13" i="61"/>
  <c r="V12" i="61"/>
  <c r="W12" i="61" s="1"/>
  <c r="R12" i="61"/>
  <c r="S12" i="61" s="1"/>
  <c r="M12" i="61"/>
  <c r="L12" i="61"/>
  <c r="O12" i="61" s="1"/>
  <c r="G12" i="61"/>
  <c r="J12" i="61" s="1"/>
  <c r="E12" i="61"/>
  <c r="V11" i="61"/>
  <c r="W11" i="61" s="1"/>
  <c r="R11" i="61"/>
  <c r="S11" i="61" s="1"/>
  <c r="M11" i="61"/>
  <c r="L11" i="61"/>
  <c r="G11" i="61"/>
  <c r="J11" i="61" s="1"/>
  <c r="E11" i="61"/>
  <c r="V10" i="61"/>
  <c r="W10" i="61" s="1"/>
  <c r="R10" i="61"/>
  <c r="S10" i="61" s="1"/>
  <c r="M10" i="61"/>
  <c r="O10" i="61" s="1"/>
  <c r="L10" i="61"/>
  <c r="G10" i="61"/>
  <c r="J10" i="61" s="1"/>
  <c r="E10" i="61"/>
  <c r="V9" i="61"/>
  <c r="W9" i="61" s="1"/>
  <c r="R9" i="61"/>
  <c r="S9" i="61" s="1"/>
  <c r="M9" i="61"/>
  <c r="L9" i="61"/>
  <c r="G9" i="61"/>
  <c r="J9" i="61" s="1"/>
  <c r="E9" i="61"/>
  <c r="V8" i="61"/>
  <c r="W8" i="61" s="1"/>
  <c r="R8" i="61"/>
  <c r="S8" i="61" s="1"/>
  <c r="M8" i="61"/>
  <c r="L8" i="61"/>
  <c r="G8" i="61"/>
  <c r="J8" i="61" s="1"/>
  <c r="E8" i="61"/>
  <c r="M82" i="60"/>
  <c r="I82" i="60"/>
  <c r="E82" i="60"/>
  <c r="M81" i="60"/>
  <c r="I81" i="60"/>
  <c r="E81" i="60"/>
  <c r="M80" i="60"/>
  <c r="I80" i="60"/>
  <c r="E80" i="60"/>
  <c r="M79" i="60"/>
  <c r="I79" i="60"/>
  <c r="E79" i="60"/>
  <c r="L74" i="60"/>
  <c r="K74" i="60"/>
  <c r="F74" i="60"/>
  <c r="E74" i="60"/>
  <c r="F73" i="60"/>
  <c r="E73" i="60"/>
  <c r="F72" i="60"/>
  <c r="E72" i="60"/>
  <c r="L71" i="60"/>
  <c r="K71" i="60"/>
  <c r="F71" i="60"/>
  <c r="E71" i="60"/>
  <c r="L70" i="60"/>
  <c r="K70" i="60"/>
  <c r="F70" i="60"/>
  <c r="E70" i="60"/>
  <c r="W66" i="60"/>
  <c r="S66" i="60"/>
  <c r="N66" i="60"/>
  <c r="G66" i="60"/>
  <c r="W65" i="60"/>
  <c r="S65" i="60"/>
  <c r="N65" i="60"/>
  <c r="G65" i="60"/>
  <c r="W64" i="60"/>
  <c r="S64" i="60"/>
  <c r="N64" i="60"/>
  <c r="G64" i="60"/>
  <c r="W63" i="60"/>
  <c r="S63" i="60"/>
  <c r="N63" i="60"/>
  <c r="G63" i="60"/>
  <c r="N62" i="60"/>
  <c r="G62" i="60"/>
  <c r="V59" i="60"/>
  <c r="W59" i="60" s="1"/>
  <c r="R59" i="60"/>
  <c r="S59" i="60" s="1"/>
  <c r="M59" i="60"/>
  <c r="L59" i="60"/>
  <c r="O59" i="60" s="1"/>
  <c r="G59" i="60"/>
  <c r="J59" i="60" s="1"/>
  <c r="E59" i="60"/>
  <c r="V58" i="60"/>
  <c r="W58" i="60" s="1"/>
  <c r="R58" i="60"/>
  <c r="S58" i="60" s="1"/>
  <c r="M58" i="60"/>
  <c r="L58" i="60"/>
  <c r="O58" i="60" s="1"/>
  <c r="G58" i="60"/>
  <c r="J58" i="60" s="1"/>
  <c r="E58" i="60"/>
  <c r="V57" i="60"/>
  <c r="W57" i="60" s="1"/>
  <c r="R57" i="60"/>
  <c r="S57" i="60" s="1"/>
  <c r="M57" i="60"/>
  <c r="L57" i="60"/>
  <c r="G57" i="60"/>
  <c r="J57" i="60" s="1"/>
  <c r="E57" i="60"/>
  <c r="V56" i="60"/>
  <c r="W56" i="60" s="1"/>
  <c r="R56" i="60"/>
  <c r="S56" i="60" s="1"/>
  <c r="M56" i="60"/>
  <c r="L56" i="60"/>
  <c r="O56" i="60" s="1"/>
  <c r="G56" i="60"/>
  <c r="J56" i="60" s="1"/>
  <c r="E56" i="60"/>
  <c r="V55" i="60"/>
  <c r="W55" i="60" s="1"/>
  <c r="R55" i="60"/>
  <c r="S55" i="60" s="1"/>
  <c r="M55" i="60"/>
  <c r="L55" i="60"/>
  <c r="O55" i="60" s="1"/>
  <c r="G55" i="60"/>
  <c r="J55" i="60" s="1"/>
  <c r="E55" i="60"/>
  <c r="V51" i="60"/>
  <c r="W51" i="60" s="1"/>
  <c r="S51" i="60"/>
  <c r="R51" i="60"/>
  <c r="M51" i="60"/>
  <c r="L51" i="60"/>
  <c r="G51" i="60"/>
  <c r="J51" i="60" s="1"/>
  <c r="E51" i="60"/>
  <c r="V50" i="60"/>
  <c r="W50" i="60" s="1"/>
  <c r="R50" i="60"/>
  <c r="S50" i="60" s="1"/>
  <c r="M50" i="60"/>
  <c r="L50" i="60"/>
  <c r="G50" i="60"/>
  <c r="J50" i="60" s="1"/>
  <c r="E50" i="60"/>
  <c r="V49" i="60"/>
  <c r="W49" i="60" s="1"/>
  <c r="R49" i="60"/>
  <c r="S49" i="60" s="1"/>
  <c r="M49" i="60"/>
  <c r="L49" i="60"/>
  <c r="G49" i="60"/>
  <c r="J49" i="60" s="1"/>
  <c r="E49" i="60"/>
  <c r="V48" i="60"/>
  <c r="W48" i="60" s="1"/>
  <c r="R48" i="60"/>
  <c r="S48" i="60" s="1"/>
  <c r="O48" i="60"/>
  <c r="M48" i="60"/>
  <c r="L48" i="60"/>
  <c r="G48" i="60"/>
  <c r="J48" i="60" s="1"/>
  <c r="E48" i="60"/>
  <c r="V47" i="60"/>
  <c r="W47" i="60" s="1"/>
  <c r="R47" i="60"/>
  <c r="S47" i="60" s="1"/>
  <c r="M47" i="60"/>
  <c r="L47" i="60"/>
  <c r="G47" i="60"/>
  <c r="J47" i="60" s="1"/>
  <c r="E47" i="60"/>
  <c r="V46" i="60"/>
  <c r="W46" i="60" s="1"/>
  <c r="R46" i="60"/>
  <c r="S46" i="60" s="1"/>
  <c r="M46" i="60"/>
  <c r="L46" i="60"/>
  <c r="G46" i="60"/>
  <c r="J46" i="60" s="1"/>
  <c r="E46" i="60"/>
  <c r="V45" i="60"/>
  <c r="W45" i="60" s="1"/>
  <c r="R45" i="60"/>
  <c r="S45" i="60" s="1"/>
  <c r="M45" i="60"/>
  <c r="L45" i="60"/>
  <c r="G45" i="60"/>
  <c r="J45" i="60" s="1"/>
  <c r="E45" i="60"/>
  <c r="V44" i="60"/>
  <c r="W44" i="60" s="1"/>
  <c r="R44" i="60"/>
  <c r="S44" i="60" s="1"/>
  <c r="M44" i="60"/>
  <c r="L44" i="60"/>
  <c r="O44" i="60" s="1"/>
  <c r="G44" i="60"/>
  <c r="J44" i="60" s="1"/>
  <c r="E44" i="60"/>
  <c r="V43" i="60"/>
  <c r="W43" i="60" s="1"/>
  <c r="R43" i="60"/>
  <c r="S43" i="60" s="1"/>
  <c r="M43" i="60"/>
  <c r="L43" i="60"/>
  <c r="O43" i="60" s="1"/>
  <c r="G43" i="60"/>
  <c r="J43" i="60" s="1"/>
  <c r="E43" i="60"/>
  <c r="V42" i="60"/>
  <c r="W42" i="60" s="1"/>
  <c r="R42" i="60"/>
  <c r="S42" i="60" s="1"/>
  <c r="M42" i="60"/>
  <c r="L42" i="60"/>
  <c r="G42" i="60"/>
  <c r="J42" i="60" s="1"/>
  <c r="E42" i="60"/>
  <c r="V41" i="60"/>
  <c r="W41" i="60" s="1"/>
  <c r="R41" i="60"/>
  <c r="S41" i="60" s="1"/>
  <c r="M41" i="60"/>
  <c r="L41" i="60"/>
  <c r="G41" i="60"/>
  <c r="J41" i="60" s="1"/>
  <c r="E41" i="60"/>
  <c r="V40" i="60"/>
  <c r="W40" i="60" s="1"/>
  <c r="R40" i="60"/>
  <c r="S40" i="60" s="1"/>
  <c r="M40" i="60"/>
  <c r="L40" i="60"/>
  <c r="G40" i="60"/>
  <c r="J40" i="60" s="1"/>
  <c r="E40" i="60"/>
  <c r="T34" i="60"/>
  <c r="V34" i="60" s="1"/>
  <c r="N34" i="60"/>
  <c r="G34" i="60"/>
  <c r="T33" i="60"/>
  <c r="V33" i="60" s="1"/>
  <c r="N33" i="60"/>
  <c r="G33" i="60"/>
  <c r="T32" i="60"/>
  <c r="V32" i="60" s="1"/>
  <c r="N32" i="60"/>
  <c r="G32" i="60"/>
  <c r="T31" i="60"/>
  <c r="N31" i="60"/>
  <c r="G31" i="60"/>
  <c r="N30" i="60"/>
  <c r="G30" i="60"/>
  <c r="V27" i="60"/>
  <c r="W27" i="60" s="1"/>
  <c r="R27" i="60"/>
  <c r="S27" i="60" s="1"/>
  <c r="M27" i="60"/>
  <c r="L27" i="60"/>
  <c r="G27" i="60"/>
  <c r="J27" i="60" s="1"/>
  <c r="E27" i="60"/>
  <c r="V26" i="60"/>
  <c r="W26" i="60" s="1"/>
  <c r="R26" i="60"/>
  <c r="S26" i="60" s="1"/>
  <c r="M26" i="60"/>
  <c r="O26" i="60" s="1"/>
  <c r="L26" i="60"/>
  <c r="J26" i="60"/>
  <c r="G26" i="60"/>
  <c r="E26" i="60"/>
  <c r="V25" i="60"/>
  <c r="W25" i="60" s="1"/>
  <c r="R25" i="60"/>
  <c r="S25" i="60" s="1"/>
  <c r="M25" i="60"/>
  <c r="L25" i="60"/>
  <c r="G25" i="60"/>
  <c r="J25" i="60" s="1"/>
  <c r="E25" i="60"/>
  <c r="V24" i="60"/>
  <c r="W24" i="60" s="1"/>
  <c r="R24" i="60"/>
  <c r="S24" i="60" s="1"/>
  <c r="M24" i="60"/>
  <c r="O24" i="60" s="1"/>
  <c r="L24" i="60"/>
  <c r="G24" i="60"/>
  <c r="J24" i="60" s="1"/>
  <c r="E24" i="60"/>
  <c r="V23" i="60"/>
  <c r="W23" i="60" s="1"/>
  <c r="R23" i="60"/>
  <c r="S23" i="60" s="1"/>
  <c r="M23" i="60"/>
  <c r="L23" i="60"/>
  <c r="G23" i="60"/>
  <c r="J23" i="60" s="1"/>
  <c r="E23" i="60"/>
  <c r="V19" i="60"/>
  <c r="W19" i="60" s="1"/>
  <c r="R19" i="60"/>
  <c r="S19" i="60" s="1"/>
  <c r="M19" i="60"/>
  <c r="L19" i="60"/>
  <c r="O19" i="60" s="1"/>
  <c r="G19" i="60"/>
  <c r="J19" i="60" s="1"/>
  <c r="E19" i="60"/>
  <c r="V18" i="60"/>
  <c r="W18" i="60" s="1"/>
  <c r="R18" i="60"/>
  <c r="S18" i="60" s="1"/>
  <c r="M18" i="60"/>
  <c r="L18" i="60"/>
  <c r="G18" i="60"/>
  <c r="J18" i="60" s="1"/>
  <c r="E18" i="60"/>
  <c r="W17" i="60"/>
  <c r="V17" i="60"/>
  <c r="R17" i="60"/>
  <c r="S17" i="60" s="1"/>
  <c r="M17" i="60"/>
  <c r="L17" i="60"/>
  <c r="G17" i="60"/>
  <c r="J17" i="60" s="1"/>
  <c r="E17" i="60"/>
  <c r="V16" i="60"/>
  <c r="W16" i="60" s="1"/>
  <c r="R16" i="60"/>
  <c r="S16" i="60" s="1"/>
  <c r="M16" i="60"/>
  <c r="L16" i="60"/>
  <c r="O16" i="60" s="1"/>
  <c r="G16" i="60"/>
  <c r="J16" i="60" s="1"/>
  <c r="E16" i="60"/>
  <c r="V15" i="60"/>
  <c r="W15" i="60" s="1"/>
  <c r="R15" i="60"/>
  <c r="S15" i="60" s="1"/>
  <c r="M15" i="60"/>
  <c r="L15" i="60"/>
  <c r="O15" i="60" s="1"/>
  <c r="G15" i="60"/>
  <c r="J15" i="60" s="1"/>
  <c r="E15" i="60"/>
  <c r="V14" i="60"/>
  <c r="W14" i="60" s="1"/>
  <c r="S14" i="60"/>
  <c r="R14" i="60"/>
  <c r="M14" i="60"/>
  <c r="O14" i="60" s="1"/>
  <c r="L14" i="60"/>
  <c r="G14" i="60"/>
  <c r="J14" i="60" s="1"/>
  <c r="E14" i="60"/>
  <c r="V13" i="60"/>
  <c r="W13" i="60" s="1"/>
  <c r="R13" i="60"/>
  <c r="S13" i="60" s="1"/>
  <c r="M13" i="60"/>
  <c r="O13" i="60" s="1"/>
  <c r="L13" i="60"/>
  <c r="G13" i="60"/>
  <c r="J13" i="60" s="1"/>
  <c r="E13" i="60"/>
  <c r="V12" i="60"/>
  <c r="W12" i="60" s="1"/>
  <c r="R12" i="60"/>
  <c r="S12" i="60" s="1"/>
  <c r="M12" i="60"/>
  <c r="L12" i="60"/>
  <c r="G12" i="60"/>
  <c r="J12" i="60" s="1"/>
  <c r="E12" i="60"/>
  <c r="V11" i="60"/>
  <c r="W11" i="60" s="1"/>
  <c r="R11" i="60"/>
  <c r="S11" i="60" s="1"/>
  <c r="M11" i="60"/>
  <c r="L11" i="60"/>
  <c r="G11" i="60"/>
  <c r="J11" i="60" s="1"/>
  <c r="E11" i="60"/>
  <c r="V10" i="60"/>
  <c r="W10" i="60" s="1"/>
  <c r="R10" i="60"/>
  <c r="S10" i="60" s="1"/>
  <c r="M10" i="60"/>
  <c r="L10" i="60"/>
  <c r="G10" i="60"/>
  <c r="J10" i="60" s="1"/>
  <c r="E10" i="60"/>
  <c r="V9" i="60"/>
  <c r="W9" i="60" s="1"/>
  <c r="R9" i="60"/>
  <c r="S9" i="60" s="1"/>
  <c r="M9" i="60"/>
  <c r="L9" i="60"/>
  <c r="G9" i="60"/>
  <c r="J9" i="60" s="1"/>
  <c r="E9" i="60"/>
  <c r="V8" i="60"/>
  <c r="W8" i="60" s="1"/>
  <c r="R8" i="60"/>
  <c r="S8" i="60" s="1"/>
  <c r="M8" i="60"/>
  <c r="L8" i="60"/>
  <c r="G8" i="60"/>
  <c r="J8" i="60" s="1"/>
  <c r="E8" i="60"/>
  <c r="M82" i="59"/>
  <c r="I82" i="59"/>
  <c r="E82" i="59"/>
  <c r="M81" i="59"/>
  <c r="I81" i="59"/>
  <c r="E81" i="59"/>
  <c r="M80" i="59"/>
  <c r="I80" i="59"/>
  <c r="E80" i="59"/>
  <c r="M79" i="59"/>
  <c r="M83" i="59" s="1"/>
  <c r="I79" i="59"/>
  <c r="E79" i="59"/>
  <c r="L74" i="59"/>
  <c r="K74" i="59"/>
  <c r="F74" i="59"/>
  <c r="E74" i="59"/>
  <c r="F73" i="59"/>
  <c r="E73" i="59"/>
  <c r="F72" i="59"/>
  <c r="E72" i="59"/>
  <c r="L71" i="59"/>
  <c r="K71" i="59"/>
  <c r="F71" i="59"/>
  <c r="E71" i="59"/>
  <c r="L70" i="59"/>
  <c r="K70" i="59"/>
  <c r="F70" i="59"/>
  <c r="E70" i="59"/>
  <c r="W66" i="59"/>
  <c r="S66" i="59"/>
  <c r="N66" i="59"/>
  <c r="G66" i="59"/>
  <c r="W65" i="59"/>
  <c r="S65" i="59"/>
  <c r="N65" i="59"/>
  <c r="G65" i="59"/>
  <c r="W64" i="59"/>
  <c r="S64" i="59"/>
  <c r="N64" i="59"/>
  <c r="G64" i="59"/>
  <c r="W63" i="59"/>
  <c r="W67" i="59" s="1"/>
  <c r="U67" i="59" s="1"/>
  <c r="S63" i="59"/>
  <c r="S67" i="59" s="1"/>
  <c r="N63" i="59"/>
  <c r="G63" i="59"/>
  <c r="N62" i="59"/>
  <c r="G62" i="59"/>
  <c r="V59" i="59"/>
  <c r="W59" i="59" s="1"/>
  <c r="R59" i="59"/>
  <c r="S59" i="59" s="1"/>
  <c r="M59" i="59"/>
  <c r="L59" i="59"/>
  <c r="O59" i="59" s="1"/>
  <c r="G59" i="59"/>
  <c r="J59" i="59" s="1"/>
  <c r="E59" i="59"/>
  <c r="V58" i="59"/>
  <c r="W58" i="59" s="1"/>
  <c r="R58" i="59"/>
  <c r="S58" i="59" s="1"/>
  <c r="M58" i="59"/>
  <c r="L58" i="59"/>
  <c r="O58" i="59" s="1"/>
  <c r="J58" i="59"/>
  <c r="G58" i="59"/>
  <c r="E58" i="59"/>
  <c r="V57" i="59"/>
  <c r="W57" i="59" s="1"/>
  <c r="R57" i="59"/>
  <c r="S57" i="59" s="1"/>
  <c r="M57" i="59"/>
  <c r="L57" i="59"/>
  <c r="O57" i="59" s="1"/>
  <c r="G57" i="59"/>
  <c r="J57" i="59" s="1"/>
  <c r="E57" i="59"/>
  <c r="V56" i="59"/>
  <c r="W56" i="59" s="1"/>
  <c r="R56" i="59"/>
  <c r="S56" i="59" s="1"/>
  <c r="M56" i="59"/>
  <c r="L56" i="59"/>
  <c r="O56" i="59" s="1"/>
  <c r="G56" i="59"/>
  <c r="J56" i="59" s="1"/>
  <c r="E56" i="59"/>
  <c r="V55" i="59"/>
  <c r="W55" i="59" s="1"/>
  <c r="R55" i="59"/>
  <c r="S55" i="59" s="1"/>
  <c r="M55" i="59"/>
  <c r="L55" i="59"/>
  <c r="O55" i="59" s="1"/>
  <c r="G55" i="59"/>
  <c r="J55" i="59" s="1"/>
  <c r="E55" i="59"/>
  <c r="V51" i="59"/>
  <c r="W51" i="59" s="1"/>
  <c r="R51" i="59"/>
  <c r="S51" i="59" s="1"/>
  <c r="M51" i="59"/>
  <c r="L51" i="59"/>
  <c r="O51" i="59" s="1"/>
  <c r="G51" i="59"/>
  <c r="J51" i="59" s="1"/>
  <c r="E51" i="59"/>
  <c r="V50" i="59"/>
  <c r="W50" i="59" s="1"/>
  <c r="R50" i="59"/>
  <c r="S50" i="59" s="1"/>
  <c r="M50" i="59"/>
  <c r="L50" i="59"/>
  <c r="O50" i="59" s="1"/>
  <c r="G50" i="59"/>
  <c r="J50" i="59" s="1"/>
  <c r="E50" i="59"/>
  <c r="V49" i="59"/>
  <c r="W49" i="59" s="1"/>
  <c r="R49" i="59"/>
  <c r="S49" i="59" s="1"/>
  <c r="M49" i="59"/>
  <c r="L49" i="59"/>
  <c r="G49" i="59"/>
  <c r="J49" i="59" s="1"/>
  <c r="E49" i="59"/>
  <c r="V48" i="59"/>
  <c r="W48" i="59" s="1"/>
  <c r="R48" i="59"/>
  <c r="S48" i="59" s="1"/>
  <c r="M48" i="59"/>
  <c r="L48" i="59"/>
  <c r="G48" i="59"/>
  <c r="J48" i="59" s="1"/>
  <c r="E48" i="59"/>
  <c r="V47" i="59"/>
  <c r="W47" i="59" s="1"/>
  <c r="R47" i="59"/>
  <c r="S47" i="59" s="1"/>
  <c r="O47" i="59"/>
  <c r="M47" i="59"/>
  <c r="L47" i="59"/>
  <c r="G47" i="59"/>
  <c r="J47" i="59" s="1"/>
  <c r="E47" i="59"/>
  <c r="V46" i="59"/>
  <c r="W46" i="59" s="1"/>
  <c r="R46" i="59"/>
  <c r="S46" i="59" s="1"/>
  <c r="M46" i="59"/>
  <c r="L46" i="59"/>
  <c r="G46" i="59"/>
  <c r="J46" i="59" s="1"/>
  <c r="E46" i="59"/>
  <c r="V45" i="59"/>
  <c r="W45" i="59" s="1"/>
  <c r="R45" i="59"/>
  <c r="S45" i="59" s="1"/>
  <c r="M45" i="59"/>
  <c r="L45" i="59"/>
  <c r="G45" i="59"/>
  <c r="J45" i="59" s="1"/>
  <c r="E45" i="59"/>
  <c r="V44" i="59"/>
  <c r="W44" i="59" s="1"/>
  <c r="R44" i="59"/>
  <c r="S44" i="59" s="1"/>
  <c r="M44" i="59"/>
  <c r="L44" i="59"/>
  <c r="O44" i="59" s="1"/>
  <c r="G44" i="59"/>
  <c r="J44" i="59" s="1"/>
  <c r="E44" i="59"/>
  <c r="V43" i="59"/>
  <c r="W43" i="59" s="1"/>
  <c r="R43" i="59"/>
  <c r="S43" i="59" s="1"/>
  <c r="M43" i="59"/>
  <c r="L43" i="59"/>
  <c r="O43" i="59" s="1"/>
  <c r="J43" i="59"/>
  <c r="G43" i="59"/>
  <c r="E43" i="59"/>
  <c r="V42" i="59"/>
  <c r="W42" i="59" s="1"/>
  <c r="R42" i="59"/>
  <c r="S42" i="59" s="1"/>
  <c r="M42" i="59"/>
  <c r="L42" i="59"/>
  <c r="O42" i="59" s="1"/>
  <c r="G42" i="59"/>
  <c r="J42" i="59" s="1"/>
  <c r="E42" i="59"/>
  <c r="V41" i="59"/>
  <c r="W41" i="59" s="1"/>
  <c r="R41" i="59"/>
  <c r="S41" i="59" s="1"/>
  <c r="M41" i="59"/>
  <c r="L41" i="59"/>
  <c r="O41" i="59" s="1"/>
  <c r="G41" i="59"/>
  <c r="J41" i="59" s="1"/>
  <c r="E41" i="59"/>
  <c r="V40" i="59"/>
  <c r="W40" i="59" s="1"/>
  <c r="R40" i="59"/>
  <c r="S40" i="59" s="1"/>
  <c r="M40" i="59"/>
  <c r="L40" i="59"/>
  <c r="O40" i="59" s="1"/>
  <c r="G40" i="59"/>
  <c r="J40" i="59" s="1"/>
  <c r="E40" i="59"/>
  <c r="T34" i="59"/>
  <c r="V34" i="59" s="1"/>
  <c r="N34" i="59"/>
  <c r="G34" i="59"/>
  <c r="T33" i="59"/>
  <c r="V33" i="59" s="1"/>
  <c r="N33" i="59"/>
  <c r="G33" i="59"/>
  <c r="T32" i="59"/>
  <c r="V32" i="59" s="1"/>
  <c r="N32" i="59"/>
  <c r="G32" i="59"/>
  <c r="T31" i="59"/>
  <c r="N31" i="59"/>
  <c r="G31" i="59"/>
  <c r="N30" i="59"/>
  <c r="G30" i="59"/>
  <c r="V27" i="59"/>
  <c r="W27" i="59" s="1"/>
  <c r="R27" i="59"/>
  <c r="S27" i="59" s="1"/>
  <c r="M27" i="59"/>
  <c r="L27" i="59"/>
  <c r="O27" i="59" s="1"/>
  <c r="G27" i="59"/>
  <c r="J27" i="59" s="1"/>
  <c r="E27" i="59"/>
  <c r="V26" i="59"/>
  <c r="W26" i="59" s="1"/>
  <c r="R26" i="59"/>
  <c r="S26" i="59" s="1"/>
  <c r="M26" i="59"/>
  <c r="L26" i="59"/>
  <c r="G26" i="59"/>
  <c r="J26" i="59" s="1"/>
  <c r="E26" i="59"/>
  <c r="V25" i="59"/>
  <c r="W25" i="59" s="1"/>
  <c r="R25" i="59"/>
  <c r="S25" i="59" s="1"/>
  <c r="M25" i="59"/>
  <c r="L25" i="59"/>
  <c r="G25" i="59"/>
  <c r="J25" i="59" s="1"/>
  <c r="E25" i="59"/>
  <c r="V24" i="59"/>
  <c r="W24" i="59" s="1"/>
  <c r="R24" i="59"/>
  <c r="S24" i="59" s="1"/>
  <c r="M24" i="59"/>
  <c r="L24" i="59"/>
  <c r="G24" i="59"/>
  <c r="J24" i="59" s="1"/>
  <c r="E24" i="59"/>
  <c r="V23" i="59"/>
  <c r="W23" i="59" s="1"/>
  <c r="R23" i="59"/>
  <c r="S23" i="59" s="1"/>
  <c r="M23" i="59"/>
  <c r="L23" i="59"/>
  <c r="O23" i="59" s="1"/>
  <c r="G23" i="59"/>
  <c r="J23" i="59" s="1"/>
  <c r="E23" i="59"/>
  <c r="V19" i="59"/>
  <c r="W19" i="59" s="1"/>
  <c r="R19" i="59"/>
  <c r="S19" i="59" s="1"/>
  <c r="M19" i="59"/>
  <c r="L19" i="59"/>
  <c r="G19" i="59"/>
  <c r="J19" i="59" s="1"/>
  <c r="E19" i="59"/>
  <c r="V18" i="59"/>
  <c r="W18" i="59" s="1"/>
  <c r="R18" i="59"/>
  <c r="S18" i="59" s="1"/>
  <c r="M18" i="59"/>
  <c r="L18" i="59"/>
  <c r="J18" i="59"/>
  <c r="G18" i="59"/>
  <c r="E18" i="59"/>
  <c r="V17" i="59"/>
  <c r="W17" i="59" s="1"/>
  <c r="R17" i="59"/>
  <c r="S17" i="59" s="1"/>
  <c r="M17" i="59"/>
  <c r="L17" i="59"/>
  <c r="G17" i="59"/>
  <c r="J17" i="59" s="1"/>
  <c r="E17" i="59"/>
  <c r="V16" i="59"/>
  <c r="W16" i="59" s="1"/>
  <c r="R16" i="59"/>
  <c r="S16" i="59" s="1"/>
  <c r="M16" i="59"/>
  <c r="L16" i="59"/>
  <c r="O16" i="59" s="1"/>
  <c r="G16" i="59"/>
  <c r="J16" i="59" s="1"/>
  <c r="E16" i="59"/>
  <c r="V15" i="59"/>
  <c r="W15" i="59" s="1"/>
  <c r="S15" i="59"/>
  <c r="R15" i="59"/>
  <c r="M15" i="59"/>
  <c r="L15" i="59"/>
  <c r="O15" i="59" s="1"/>
  <c r="G15" i="59"/>
  <c r="J15" i="59" s="1"/>
  <c r="E15" i="59"/>
  <c r="V14" i="59"/>
  <c r="W14" i="59" s="1"/>
  <c r="R14" i="59"/>
  <c r="S14" i="59" s="1"/>
  <c r="M14" i="59"/>
  <c r="L14" i="59"/>
  <c r="O14" i="59" s="1"/>
  <c r="G14" i="59"/>
  <c r="J14" i="59" s="1"/>
  <c r="E14" i="59"/>
  <c r="V13" i="59"/>
  <c r="W13" i="59" s="1"/>
  <c r="R13" i="59"/>
  <c r="S13" i="59" s="1"/>
  <c r="M13" i="59"/>
  <c r="L13" i="59"/>
  <c r="G13" i="59"/>
  <c r="J13" i="59" s="1"/>
  <c r="E13" i="59"/>
  <c r="V12" i="59"/>
  <c r="W12" i="59" s="1"/>
  <c r="R12" i="59"/>
  <c r="S12" i="59" s="1"/>
  <c r="M12" i="59"/>
  <c r="L12" i="59"/>
  <c r="G12" i="59"/>
  <c r="J12" i="59" s="1"/>
  <c r="E12" i="59"/>
  <c r="V11" i="59"/>
  <c r="W11" i="59" s="1"/>
  <c r="R11" i="59"/>
  <c r="S11" i="59" s="1"/>
  <c r="M11" i="59"/>
  <c r="L11" i="59"/>
  <c r="G11" i="59"/>
  <c r="J11" i="59" s="1"/>
  <c r="E11" i="59"/>
  <c r="V10" i="59"/>
  <c r="W10" i="59" s="1"/>
  <c r="R10" i="59"/>
  <c r="S10" i="59" s="1"/>
  <c r="M10" i="59"/>
  <c r="L10" i="59"/>
  <c r="G10" i="59"/>
  <c r="J10" i="59" s="1"/>
  <c r="E10" i="59"/>
  <c r="V9" i="59"/>
  <c r="W9" i="59" s="1"/>
  <c r="R9" i="59"/>
  <c r="S9" i="59" s="1"/>
  <c r="M9" i="59"/>
  <c r="O9" i="59" s="1"/>
  <c r="L9" i="59"/>
  <c r="G9" i="59"/>
  <c r="J9" i="59" s="1"/>
  <c r="E9" i="59"/>
  <c r="V8" i="59"/>
  <c r="W8" i="59" s="1"/>
  <c r="R8" i="59"/>
  <c r="S8" i="59" s="1"/>
  <c r="M8" i="59"/>
  <c r="L8" i="59"/>
  <c r="G8" i="59"/>
  <c r="J8" i="59" s="1"/>
  <c r="E8" i="59"/>
  <c r="M82" i="58"/>
  <c r="I82" i="58"/>
  <c r="E82" i="58"/>
  <c r="M81" i="58"/>
  <c r="I81" i="58"/>
  <c r="E81" i="58"/>
  <c r="M80" i="58"/>
  <c r="I80" i="58"/>
  <c r="E80" i="58"/>
  <c r="M79" i="58"/>
  <c r="I79" i="58"/>
  <c r="E79" i="58"/>
  <c r="L74" i="58"/>
  <c r="K74" i="58"/>
  <c r="F74" i="58"/>
  <c r="E74" i="58"/>
  <c r="F73" i="58"/>
  <c r="E73" i="58"/>
  <c r="F72" i="58"/>
  <c r="E72" i="58"/>
  <c r="L71" i="58"/>
  <c r="K71" i="58"/>
  <c r="F71" i="58"/>
  <c r="E71" i="58"/>
  <c r="L70" i="58"/>
  <c r="K70" i="58"/>
  <c r="F70" i="58"/>
  <c r="E70" i="58"/>
  <c r="W66" i="58"/>
  <c r="S66" i="58"/>
  <c r="N66" i="58"/>
  <c r="G66" i="58"/>
  <c r="W65" i="58"/>
  <c r="S65" i="58"/>
  <c r="N65" i="58"/>
  <c r="G65" i="58"/>
  <c r="W64" i="58"/>
  <c r="S64" i="58"/>
  <c r="N64" i="58"/>
  <c r="G64" i="58"/>
  <c r="W63" i="58"/>
  <c r="W67" i="58" s="1"/>
  <c r="U67" i="58" s="1"/>
  <c r="S63" i="58"/>
  <c r="S67" i="58" s="1"/>
  <c r="N63" i="58"/>
  <c r="G63" i="58"/>
  <c r="N62" i="58"/>
  <c r="G62" i="58"/>
  <c r="V59" i="58"/>
  <c r="W59" i="58" s="1"/>
  <c r="R59" i="58"/>
  <c r="S59" i="58" s="1"/>
  <c r="M59" i="58"/>
  <c r="L59" i="58"/>
  <c r="G59" i="58"/>
  <c r="J59" i="58" s="1"/>
  <c r="E59" i="58"/>
  <c r="V58" i="58"/>
  <c r="W58" i="58" s="1"/>
  <c r="R58" i="58"/>
  <c r="S58" i="58" s="1"/>
  <c r="M58" i="58"/>
  <c r="L58" i="58"/>
  <c r="O58" i="58" s="1"/>
  <c r="G58" i="58"/>
  <c r="J58" i="58" s="1"/>
  <c r="E58" i="58"/>
  <c r="V57" i="58"/>
  <c r="W57" i="58" s="1"/>
  <c r="R57" i="58"/>
  <c r="S57" i="58" s="1"/>
  <c r="M57" i="58"/>
  <c r="L57" i="58"/>
  <c r="G57" i="58"/>
  <c r="J57" i="58" s="1"/>
  <c r="E57" i="58"/>
  <c r="V56" i="58"/>
  <c r="W56" i="58" s="1"/>
  <c r="R56" i="58"/>
  <c r="S56" i="58" s="1"/>
  <c r="M56" i="58"/>
  <c r="L56" i="58"/>
  <c r="O56" i="58" s="1"/>
  <c r="G56" i="58"/>
  <c r="J56" i="58" s="1"/>
  <c r="E56" i="58"/>
  <c r="V55" i="58"/>
  <c r="W55" i="58" s="1"/>
  <c r="R55" i="58"/>
  <c r="S55" i="58" s="1"/>
  <c r="M55" i="58"/>
  <c r="L55" i="58"/>
  <c r="G55" i="58"/>
  <c r="J55" i="58" s="1"/>
  <c r="E55" i="58"/>
  <c r="V51" i="58"/>
  <c r="W51" i="58" s="1"/>
  <c r="R51" i="58"/>
  <c r="S51" i="58" s="1"/>
  <c r="M51" i="58"/>
  <c r="L51" i="58"/>
  <c r="O51" i="58" s="1"/>
  <c r="G51" i="58"/>
  <c r="J51" i="58" s="1"/>
  <c r="E51" i="58"/>
  <c r="V50" i="58"/>
  <c r="W50" i="58" s="1"/>
  <c r="R50" i="58"/>
  <c r="S50" i="58" s="1"/>
  <c r="M50" i="58"/>
  <c r="L50" i="58"/>
  <c r="G50" i="58"/>
  <c r="J50" i="58" s="1"/>
  <c r="E50" i="58"/>
  <c r="V49" i="58"/>
  <c r="W49" i="58" s="1"/>
  <c r="R49" i="58"/>
  <c r="S49" i="58" s="1"/>
  <c r="M49" i="58"/>
  <c r="O49" i="58" s="1"/>
  <c r="L49" i="58"/>
  <c r="G49" i="58"/>
  <c r="J49" i="58" s="1"/>
  <c r="E49" i="58"/>
  <c r="V48" i="58"/>
  <c r="W48" i="58" s="1"/>
  <c r="R48" i="58"/>
  <c r="S48" i="58" s="1"/>
  <c r="M48" i="58"/>
  <c r="L48" i="58"/>
  <c r="O48" i="58" s="1"/>
  <c r="J48" i="58"/>
  <c r="G48" i="58"/>
  <c r="E48" i="58"/>
  <c r="V47" i="58"/>
  <c r="W47" i="58" s="1"/>
  <c r="R47" i="58"/>
  <c r="S47" i="58" s="1"/>
  <c r="M47" i="58"/>
  <c r="L47" i="58"/>
  <c r="G47" i="58"/>
  <c r="J47" i="58" s="1"/>
  <c r="E47" i="58"/>
  <c r="V46" i="58"/>
  <c r="W46" i="58" s="1"/>
  <c r="R46" i="58"/>
  <c r="S46" i="58" s="1"/>
  <c r="M46" i="58"/>
  <c r="L46" i="58"/>
  <c r="G46" i="58"/>
  <c r="J46" i="58" s="1"/>
  <c r="E46" i="58"/>
  <c r="V45" i="58"/>
  <c r="W45" i="58" s="1"/>
  <c r="R45" i="58"/>
  <c r="S45" i="58" s="1"/>
  <c r="M45" i="58"/>
  <c r="L45" i="58"/>
  <c r="O45" i="58" s="1"/>
  <c r="G45" i="58"/>
  <c r="J45" i="58" s="1"/>
  <c r="E45" i="58"/>
  <c r="V44" i="58"/>
  <c r="W44" i="58" s="1"/>
  <c r="R44" i="58"/>
  <c r="S44" i="58" s="1"/>
  <c r="M44" i="58"/>
  <c r="L44" i="58"/>
  <c r="O44" i="58" s="1"/>
  <c r="G44" i="58"/>
  <c r="J44" i="58" s="1"/>
  <c r="E44" i="58"/>
  <c r="V43" i="58"/>
  <c r="W43" i="58" s="1"/>
  <c r="R43" i="58"/>
  <c r="S43" i="58" s="1"/>
  <c r="M43" i="58"/>
  <c r="L43" i="58"/>
  <c r="G43" i="58"/>
  <c r="J43" i="58" s="1"/>
  <c r="E43" i="58"/>
  <c r="V42" i="58"/>
  <c r="W42" i="58" s="1"/>
  <c r="R42" i="58"/>
  <c r="S42" i="58" s="1"/>
  <c r="M42" i="58"/>
  <c r="L42" i="58"/>
  <c r="O42" i="58" s="1"/>
  <c r="G42" i="58"/>
  <c r="J42" i="58" s="1"/>
  <c r="E42" i="58"/>
  <c r="V41" i="58"/>
  <c r="W41" i="58" s="1"/>
  <c r="R41" i="58"/>
  <c r="S41" i="58" s="1"/>
  <c r="M41" i="58"/>
  <c r="L41" i="58"/>
  <c r="O41" i="58" s="1"/>
  <c r="G41" i="58"/>
  <c r="J41" i="58" s="1"/>
  <c r="E41" i="58"/>
  <c r="V40" i="58"/>
  <c r="W40" i="58" s="1"/>
  <c r="R40" i="58"/>
  <c r="S40" i="58" s="1"/>
  <c r="M40" i="58"/>
  <c r="L40" i="58"/>
  <c r="O40" i="58" s="1"/>
  <c r="G40" i="58"/>
  <c r="J40" i="58" s="1"/>
  <c r="E40" i="58"/>
  <c r="T34" i="58"/>
  <c r="V34" i="58" s="1"/>
  <c r="N34" i="58"/>
  <c r="G34" i="58"/>
  <c r="T33" i="58"/>
  <c r="V33" i="58" s="1"/>
  <c r="N33" i="58"/>
  <c r="G33" i="58"/>
  <c r="T32" i="58"/>
  <c r="V32" i="58" s="1"/>
  <c r="N32" i="58"/>
  <c r="G32" i="58"/>
  <c r="T31" i="58"/>
  <c r="N31" i="58"/>
  <c r="G31" i="58"/>
  <c r="N30" i="58"/>
  <c r="G30" i="58"/>
  <c r="V27" i="58"/>
  <c r="W27" i="58" s="1"/>
  <c r="R27" i="58"/>
  <c r="S27" i="58" s="1"/>
  <c r="M27" i="58"/>
  <c r="L27" i="58"/>
  <c r="G27" i="58"/>
  <c r="J27" i="58" s="1"/>
  <c r="E27" i="58"/>
  <c r="V26" i="58"/>
  <c r="W26" i="58" s="1"/>
  <c r="R26" i="58"/>
  <c r="S26" i="58" s="1"/>
  <c r="M26" i="58"/>
  <c r="L26" i="58"/>
  <c r="G26" i="58"/>
  <c r="J26" i="58" s="1"/>
  <c r="E26" i="58"/>
  <c r="W25" i="58"/>
  <c r="V25" i="58"/>
  <c r="R25" i="58"/>
  <c r="S25" i="58" s="1"/>
  <c r="M25" i="58"/>
  <c r="L25" i="58"/>
  <c r="O25" i="58" s="1"/>
  <c r="G25" i="58"/>
  <c r="J25" i="58" s="1"/>
  <c r="E25" i="58"/>
  <c r="V24" i="58"/>
  <c r="W24" i="58" s="1"/>
  <c r="R24" i="58"/>
  <c r="S24" i="58" s="1"/>
  <c r="M24" i="58"/>
  <c r="L24" i="58"/>
  <c r="G24" i="58"/>
  <c r="J24" i="58" s="1"/>
  <c r="E24" i="58"/>
  <c r="V23" i="58"/>
  <c r="W23" i="58" s="1"/>
  <c r="R23" i="58"/>
  <c r="S23" i="58" s="1"/>
  <c r="M23" i="58"/>
  <c r="L23" i="58"/>
  <c r="G23" i="58"/>
  <c r="J23" i="58" s="1"/>
  <c r="E23" i="58"/>
  <c r="V19" i="58"/>
  <c r="W19" i="58" s="1"/>
  <c r="R19" i="58"/>
  <c r="S19" i="58" s="1"/>
  <c r="M19" i="58"/>
  <c r="L19" i="58"/>
  <c r="G19" i="58"/>
  <c r="J19" i="58" s="1"/>
  <c r="E19" i="58"/>
  <c r="V18" i="58"/>
  <c r="W18" i="58" s="1"/>
  <c r="R18" i="58"/>
  <c r="S18" i="58" s="1"/>
  <c r="M18" i="58"/>
  <c r="L18" i="58"/>
  <c r="O18" i="58" s="1"/>
  <c r="G18" i="58"/>
  <c r="J18" i="58" s="1"/>
  <c r="E18" i="58"/>
  <c r="V17" i="58"/>
  <c r="W17" i="58" s="1"/>
  <c r="R17" i="58"/>
  <c r="S17" i="58" s="1"/>
  <c r="M17" i="58"/>
  <c r="L17" i="58"/>
  <c r="G17" i="58"/>
  <c r="J17" i="58" s="1"/>
  <c r="E17" i="58"/>
  <c r="V16" i="58"/>
  <c r="W16" i="58" s="1"/>
  <c r="R16" i="58"/>
  <c r="S16" i="58" s="1"/>
  <c r="M16" i="58"/>
  <c r="L16" i="58"/>
  <c r="G16" i="58"/>
  <c r="J16" i="58" s="1"/>
  <c r="E16" i="58"/>
  <c r="V15" i="58"/>
  <c r="W15" i="58" s="1"/>
  <c r="R15" i="58"/>
  <c r="S15" i="58" s="1"/>
  <c r="M15" i="58"/>
  <c r="L15" i="58"/>
  <c r="G15" i="58"/>
  <c r="J15" i="58" s="1"/>
  <c r="E15" i="58"/>
  <c r="V14" i="58"/>
  <c r="W14" i="58" s="1"/>
  <c r="R14" i="58"/>
  <c r="S14" i="58" s="1"/>
  <c r="M14" i="58"/>
  <c r="L14" i="58"/>
  <c r="O14" i="58" s="1"/>
  <c r="G14" i="58"/>
  <c r="J14" i="58" s="1"/>
  <c r="E14" i="58"/>
  <c r="V13" i="58"/>
  <c r="W13" i="58" s="1"/>
  <c r="R13" i="58"/>
  <c r="S13" i="58" s="1"/>
  <c r="M13" i="58"/>
  <c r="O13" i="58" s="1"/>
  <c r="L13" i="58"/>
  <c r="G13" i="58"/>
  <c r="J13" i="58" s="1"/>
  <c r="E13" i="58"/>
  <c r="V12" i="58"/>
  <c r="W12" i="58" s="1"/>
  <c r="R12" i="58"/>
  <c r="S12" i="58" s="1"/>
  <c r="M12" i="58"/>
  <c r="L12" i="58"/>
  <c r="J12" i="58"/>
  <c r="G12" i="58"/>
  <c r="E12" i="58"/>
  <c r="V11" i="58"/>
  <c r="W11" i="58" s="1"/>
  <c r="R11" i="58"/>
  <c r="S11" i="58" s="1"/>
  <c r="M11" i="58"/>
  <c r="L11" i="58"/>
  <c r="G11" i="58"/>
  <c r="J11" i="58" s="1"/>
  <c r="E11" i="58"/>
  <c r="V10" i="58"/>
  <c r="W10" i="58" s="1"/>
  <c r="R10" i="58"/>
  <c r="S10" i="58" s="1"/>
  <c r="M10" i="58"/>
  <c r="L10" i="58"/>
  <c r="O10" i="58" s="1"/>
  <c r="G10" i="58"/>
  <c r="J10" i="58" s="1"/>
  <c r="E10" i="58"/>
  <c r="V9" i="58"/>
  <c r="W9" i="58" s="1"/>
  <c r="R9" i="58"/>
  <c r="S9" i="58" s="1"/>
  <c r="M9" i="58"/>
  <c r="L9" i="58"/>
  <c r="G9" i="58"/>
  <c r="J9" i="58" s="1"/>
  <c r="E9" i="58"/>
  <c r="V8" i="58"/>
  <c r="W8" i="58" s="1"/>
  <c r="R8" i="58"/>
  <c r="S8" i="58" s="1"/>
  <c r="M8" i="58"/>
  <c r="L8" i="58"/>
  <c r="G8" i="58"/>
  <c r="J8" i="58" s="1"/>
  <c r="E8" i="58"/>
  <c r="M82" i="57"/>
  <c r="I82" i="57"/>
  <c r="E82" i="57"/>
  <c r="M81" i="57"/>
  <c r="I81" i="57"/>
  <c r="E81" i="57"/>
  <c r="M80" i="57"/>
  <c r="I80" i="57"/>
  <c r="E80" i="57"/>
  <c r="M79" i="57"/>
  <c r="I79" i="57"/>
  <c r="E79" i="57"/>
  <c r="L74" i="57"/>
  <c r="K74" i="57"/>
  <c r="F74" i="57"/>
  <c r="E74" i="57"/>
  <c r="F73" i="57"/>
  <c r="E73" i="57"/>
  <c r="F72" i="57"/>
  <c r="E72" i="57"/>
  <c r="L71" i="57"/>
  <c r="K71" i="57"/>
  <c r="F71" i="57"/>
  <c r="E71" i="57"/>
  <c r="L70" i="57"/>
  <c r="K70" i="57"/>
  <c r="F70" i="57"/>
  <c r="E70" i="57"/>
  <c r="W66" i="57"/>
  <c r="S66" i="57"/>
  <c r="N66" i="57"/>
  <c r="G66" i="57"/>
  <c r="W65" i="57"/>
  <c r="S65" i="57"/>
  <c r="N65" i="57"/>
  <c r="G65" i="57"/>
  <c r="W64" i="57"/>
  <c r="S64" i="57"/>
  <c r="N64" i="57"/>
  <c r="G64" i="57"/>
  <c r="W63" i="57"/>
  <c r="S63" i="57"/>
  <c r="N63" i="57"/>
  <c r="G63" i="57"/>
  <c r="N62" i="57"/>
  <c r="G62" i="57"/>
  <c r="G67" i="57" s="1"/>
  <c r="V59" i="57"/>
  <c r="W59" i="57" s="1"/>
  <c r="R59" i="57"/>
  <c r="S59" i="57" s="1"/>
  <c r="M59" i="57"/>
  <c r="L59" i="57"/>
  <c r="O59" i="57" s="1"/>
  <c r="G59" i="57"/>
  <c r="J59" i="57" s="1"/>
  <c r="E59" i="57"/>
  <c r="V58" i="57"/>
  <c r="W58" i="57" s="1"/>
  <c r="R58" i="57"/>
  <c r="S58" i="57" s="1"/>
  <c r="M58" i="57"/>
  <c r="L58" i="57"/>
  <c r="O58" i="57" s="1"/>
  <c r="G58" i="57"/>
  <c r="J58" i="57" s="1"/>
  <c r="E58" i="57"/>
  <c r="V57" i="57"/>
  <c r="W57" i="57" s="1"/>
  <c r="S57" i="57"/>
  <c r="R57" i="57"/>
  <c r="M57" i="57"/>
  <c r="L57" i="57"/>
  <c r="G57" i="57"/>
  <c r="J57" i="57" s="1"/>
  <c r="E57" i="57"/>
  <c r="V56" i="57"/>
  <c r="W56" i="57" s="1"/>
  <c r="R56" i="57"/>
  <c r="S56" i="57" s="1"/>
  <c r="M56" i="57"/>
  <c r="L56" i="57"/>
  <c r="G56" i="57"/>
  <c r="J56" i="57" s="1"/>
  <c r="E56" i="57"/>
  <c r="V55" i="57"/>
  <c r="W55" i="57" s="1"/>
  <c r="R55" i="57"/>
  <c r="S55" i="57" s="1"/>
  <c r="M55" i="57"/>
  <c r="L55" i="57"/>
  <c r="O55" i="57" s="1"/>
  <c r="G55" i="57"/>
  <c r="J55" i="57" s="1"/>
  <c r="E55" i="57"/>
  <c r="V51" i="57"/>
  <c r="W51" i="57" s="1"/>
  <c r="R51" i="57"/>
  <c r="S51" i="57" s="1"/>
  <c r="M51" i="57"/>
  <c r="L51" i="57"/>
  <c r="G51" i="57"/>
  <c r="J51" i="57" s="1"/>
  <c r="E51" i="57"/>
  <c r="V50" i="57"/>
  <c r="W50" i="57" s="1"/>
  <c r="R50" i="57"/>
  <c r="S50" i="57" s="1"/>
  <c r="M50" i="57"/>
  <c r="L50" i="57"/>
  <c r="G50" i="57"/>
  <c r="J50" i="57" s="1"/>
  <c r="E50" i="57"/>
  <c r="V49" i="57"/>
  <c r="W49" i="57" s="1"/>
  <c r="R49" i="57"/>
  <c r="S49" i="57" s="1"/>
  <c r="M49" i="57"/>
  <c r="L49" i="57"/>
  <c r="O49" i="57" s="1"/>
  <c r="G49" i="57"/>
  <c r="J49" i="57" s="1"/>
  <c r="E49" i="57"/>
  <c r="V48" i="57"/>
  <c r="W48" i="57" s="1"/>
  <c r="S48" i="57"/>
  <c r="R48" i="57"/>
  <c r="M48" i="57"/>
  <c r="L48" i="57"/>
  <c r="G48" i="57"/>
  <c r="J48" i="57" s="1"/>
  <c r="E48" i="57"/>
  <c r="V47" i="57"/>
  <c r="W47" i="57" s="1"/>
  <c r="R47" i="57"/>
  <c r="S47" i="57" s="1"/>
  <c r="O47" i="57"/>
  <c r="M47" i="57"/>
  <c r="L47" i="57"/>
  <c r="G47" i="57"/>
  <c r="J47" i="57" s="1"/>
  <c r="E47" i="57"/>
  <c r="V46" i="57"/>
  <c r="W46" i="57" s="1"/>
  <c r="S46" i="57"/>
  <c r="R46" i="57"/>
  <c r="M46" i="57"/>
  <c r="L46" i="57"/>
  <c r="G46" i="57"/>
  <c r="J46" i="57" s="1"/>
  <c r="E46" i="57"/>
  <c r="V45" i="57"/>
  <c r="W45" i="57" s="1"/>
  <c r="R45" i="57"/>
  <c r="S45" i="57" s="1"/>
  <c r="M45" i="57"/>
  <c r="L45" i="57"/>
  <c r="G45" i="57"/>
  <c r="J45" i="57" s="1"/>
  <c r="E45" i="57"/>
  <c r="V44" i="57"/>
  <c r="W44" i="57" s="1"/>
  <c r="R44" i="57"/>
  <c r="S44" i="57" s="1"/>
  <c r="M44" i="57"/>
  <c r="L44" i="57"/>
  <c r="G44" i="57"/>
  <c r="J44" i="57" s="1"/>
  <c r="E44" i="57"/>
  <c r="V43" i="57"/>
  <c r="W43" i="57" s="1"/>
  <c r="R43" i="57"/>
  <c r="S43" i="57" s="1"/>
  <c r="M43" i="57"/>
  <c r="L43" i="57"/>
  <c r="G43" i="57"/>
  <c r="J43" i="57" s="1"/>
  <c r="E43" i="57"/>
  <c r="V42" i="57"/>
  <c r="W42" i="57" s="1"/>
  <c r="R42" i="57"/>
  <c r="S42" i="57" s="1"/>
  <c r="M42" i="57"/>
  <c r="L42" i="57"/>
  <c r="G42" i="57"/>
  <c r="J42" i="57" s="1"/>
  <c r="E42" i="57"/>
  <c r="V41" i="57"/>
  <c r="W41" i="57" s="1"/>
  <c r="R41" i="57"/>
  <c r="S41" i="57" s="1"/>
  <c r="M41" i="57"/>
  <c r="L41" i="57"/>
  <c r="O41" i="57" s="1"/>
  <c r="G41" i="57"/>
  <c r="J41" i="57" s="1"/>
  <c r="E41" i="57"/>
  <c r="V40" i="57"/>
  <c r="W40" i="57" s="1"/>
  <c r="R40" i="57"/>
  <c r="S40" i="57" s="1"/>
  <c r="M40" i="57"/>
  <c r="L40" i="57"/>
  <c r="G40" i="57"/>
  <c r="J40" i="57" s="1"/>
  <c r="E40" i="57"/>
  <c r="T34" i="57"/>
  <c r="V34" i="57" s="1"/>
  <c r="N34" i="57"/>
  <c r="G34" i="57"/>
  <c r="T33" i="57"/>
  <c r="V33" i="57" s="1"/>
  <c r="N33" i="57"/>
  <c r="G33" i="57"/>
  <c r="T32" i="57"/>
  <c r="V32" i="57" s="1"/>
  <c r="N32" i="57"/>
  <c r="G32" i="57"/>
  <c r="T31" i="57"/>
  <c r="N31" i="57"/>
  <c r="G31" i="57"/>
  <c r="N30" i="57"/>
  <c r="G30" i="57"/>
  <c r="V27" i="57"/>
  <c r="W27" i="57" s="1"/>
  <c r="R27" i="57"/>
  <c r="S27" i="57" s="1"/>
  <c r="M27" i="57"/>
  <c r="L27" i="57"/>
  <c r="G27" i="57"/>
  <c r="J27" i="57" s="1"/>
  <c r="E27" i="57"/>
  <c r="V26" i="57"/>
  <c r="W26" i="57" s="1"/>
  <c r="R26" i="57"/>
  <c r="S26" i="57" s="1"/>
  <c r="M26" i="57"/>
  <c r="L26" i="57"/>
  <c r="G26" i="57"/>
  <c r="J26" i="57" s="1"/>
  <c r="E26" i="57"/>
  <c r="V25" i="57"/>
  <c r="W25" i="57" s="1"/>
  <c r="R25" i="57"/>
  <c r="S25" i="57" s="1"/>
  <c r="M25" i="57"/>
  <c r="L25" i="57"/>
  <c r="O25" i="57" s="1"/>
  <c r="J25" i="57"/>
  <c r="G25" i="57"/>
  <c r="E25" i="57"/>
  <c r="V24" i="57"/>
  <c r="W24" i="57" s="1"/>
  <c r="R24" i="57"/>
  <c r="S24" i="57" s="1"/>
  <c r="M24" i="57"/>
  <c r="L24" i="57"/>
  <c r="G24" i="57"/>
  <c r="J24" i="57" s="1"/>
  <c r="E24" i="57"/>
  <c r="V23" i="57"/>
  <c r="W23" i="57" s="1"/>
  <c r="R23" i="57"/>
  <c r="S23" i="57" s="1"/>
  <c r="M23" i="57"/>
  <c r="L23" i="57"/>
  <c r="O23" i="57" s="1"/>
  <c r="G23" i="57"/>
  <c r="J23" i="57" s="1"/>
  <c r="E23" i="57"/>
  <c r="V19" i="57"/>
  <c r="W19" i="57" s="1"/>
  <c r="R19" i="57"/>
  <c r="S19" i="57" s="1"/>
  <c r="M19" i="57"/>
  <c r="L19" i="57"/>
  <c r="G19" i="57"/>
  <c r="J19" i="57" s="1"/>
  <c r="E19" i="57"/>
  <c r="V18" i="57"/>
  <c r="W18" i="57" s="1"/>
  <c r="R18" i="57"/>
  <c r="S18" i="57" s="1"/>
  <c r="M18" i="57"/>
  <c r="L18" i="57"/>
  <c r="G18" i="57"/>
  <c r="J18" i="57" s="1"/>
  <c r="E18" i="57"/>
  <c r="V17" i="57"/>
  <c r="W17" i="57" s="1"/>
  <c r="R17" i="57"/>
  <c r="S17" i="57" s="1"/>
  <c r="M17" i="57"/>
  <c r="L17" i="57"/>
  <c r="G17" i="57"/>
  <c r="J17" i="57" s="1"/>
  <c r="E17" i="57"/>
  <c r="V16" i="57"/>
  <c r="W16" i="57" s="1"/>
  <c r="R16" i="57"/>
  <c r="S16" i="57" s="1"/>
  <c r="M16" i="57"/>
  <c r="L16" i="57"/>
  <c r="O16" i="57" s="1"/>
  <c r="G16" i="57"/>
  <c r="J16" i="57" s="1"/>
  <c r="E16" i="57"/>
  <c r="V15" i="57"/>
  <c r="W15" i="57" s="1"/>
  <c r="R15" i="57"/>
  <c r="S15" i="57" s="1"/>
  <c r="M15" i="57"/>
  <c r="L15" i="57"/>
  <c r="G15" i="57"/>
  <c r="J15" i="57" s="1"/>
  <c r="E15" i="57"/>
  <c r="V14" i="57"/>
  <c r="W14" i="57" s="1"/>
  <c r="R14" i="57"/>
  <c r="S14" i="57" s="1"/>
  <c r="M14" i="57"/>
  <c r="L14" i="57"/>
  <c r="O14" i="57" s="1"/>
  <c r="G14" i="57"/>
  <c r="J14" i="57" s="1"/>
  <c r="E14" i="57"/>
  <c r="V13" i="57"/>
  <c r="W13" i="57" s="1"/>
  <c r="R13" i="57"/>
  <c r="S13" i="57" s="1"/>
  <c r="M13" i="57"/>
  <c r="L13" i="57"/>
  <c r="G13" i="57"/>
  <c r="J13" i="57" s="1"/>
  <c r="E13" i="57"/>
  <c r="V12" i="57"/>
  <c r="W12" i="57" s="1"/>
  <c r="R12" i="57"/>
  <c r="S12" i="57" s="1"/>
  <c r="M12" i="57"/>
  <c r="L12" i="57"/>
  <c r="G12" i="57"/>
  <c r="J12" i="57" s="1"/>
  <c r="E12" i="57"/>
  <c r="V11" i="57"/>
  <c r="W11" i="57" s="1"/>
  <c r="R11" i="57"/>
  <c r="S11" i="57" s="1"/>
  <c r="M11" i="57"/>
  <c r="L11" i="57"/>
  <c r="G11" i="57"/>
  <c r="J11" i="57" s="1"/>
  <c r="E11" i="57"/>
  <c r="V10" i="57"/>
  <c r="W10" i="57" s="1"/>
  <c r="R10" i="57"/>
  <c r="S10" i="57" s="1"/>
  <c r="M10" i="57"/>
  <c r="L10" i="57"/>
  <c r="G10" i="57"/>
  <c r="J10" i="57" s="1"/>
  <c r="E10" i="57"/>
  <c r="V9" i="57"/>
  <c r="W9" i="57" s="1"/>
  <c r="R9" i="57"/>
  <c r="S9" i="57" s="1"/>
  <c r="M9" i="57"/>
  <c r="L9" i="57"/>
  <c r="G9" i="57"/>
  <c r="J9" i="57" s="1"/>
  <c r="E9" i="57"/>
  <c r="V8" i="57"/>
  <c r="W8" i="57" s="1"/>
  <c r="R8" i="57"/>
  <c r="S8" i="57" s="1"/>
  <c r="M8" i="57"/>
  <c r="L8" i="57"/>
  <c r="G8" i="57"/>
  <c r="J8" i="57" s="1"/>
  <c r="E8" i="57"/>
  <c r="M82" i="56"/>
  <c r="I82" i="56"/>
  <c r="E82" i="56"/>
  <c r="M81" i="56"/>
  <c r="I81" i="56"/>
  <c r="E81" i="56"/>
  <c r="M80" i="56"/>
  <c r="I80" i="56"/>
  <c r="E80" i="56"/>
  <c r="M79" i="56"/>
  <c r="I79" i="56"/>
  <c r="E79" i="56"/>
  <c r="L74" i="56"/>
  <c r="K74" i="56"/>
  <c r="F74" i="56"/>
  <c r="E74" i="56"/>
  <c r="F73" i="56"/>
  <c r="E73" i="56"/>
  <c r="F72" i="56"/>
  <c r="E72" i="56"/>
  <c r="L71" i="56"/>
  <c r="K71" i="56"/>
  <c r="F71" i="56"/>
  <c r="E71" i="56"/>
  <c r="L70" i="56"/>
  <c r="K70" i="56"/>
  <c r="F70" i="56"/>
  <c r="E70" i="56"/>
  <c r="W66" i="56"/>
  <c r="S66" i="56"/>
  <c r="N66" i="56"/>
  <c r="G66" i="56"/>
  <c r="W65" i="56"/>
  <c r="S65" i="56"/>
  <c r="N65" i="56"/>
  <c r="G65" i="56"/>
  <c r="W64" i="56"/>
  <c r="W67" i="56" s="1"/>
  <c r="U67" i="56" s="1"/>
  <c r="S64" i="56"/>
  <c r="N64" i="56"/>
  <c r="G64" i="56"/>
  <c r="W63" i="56"/>
  <c r="S63" i="56"/>
  <c r="N63" i="56"/>
  <c r="G63" i="56"/>
  <c r="N62" i="56"/>
  <c r="G62" i="56"/>
  <c r="V59" i="56"/>
  <c r="W59" i="56" s="1"/>
  <c r="R59" i="56"/>
  <c r="S59" i="56" s="1"/>
  <c r="M59" i="56"/>
  <c r="L59" i="56"/>
  <c r="G59" i="56"/>
  <c r="J59" i="56" s="1"/>
  <c r="E59" i="56"/>
  <c r="V58" i="56"/>
  <c r="W58" i="56" s="1"/>
  <c r="R58" i="56"/>
  <c r="S58" i="56" s="1"/>
  <c r="M58" i="56"/>
  <c r="L58" i="56"/>
  <c r="G58" i="56"/>
  <c r="J58" i="56" s="1"/>
  <c r="E58" i="56"/>
  <c r="V57" i="56"/>
  <c r="W57" i="56" s="1"/>
  <c r="R57" i="56"/>
  <c r="S57" i="56" s="1"/>
  <c r="M57" i="56"/>
  <c r="L57" i="56"/>
  <c r="G57" i="56"/>
  <c r="J57" i="56" s="1"/>
  <c r="E57" i="56"/>
  <c r="V56" i="56"/>
  <c r="W56" i="56" s="1"/>
  <c r="R56" i="56"/>
  <c r="S56" i="56" s="1"/>
  <c r="M56" i="56"/>
  <c r="L56" i="56"/>
  <c r="G56" i="56"/>
  <c r="J56" i="56" s="1"/>
  <c r="E56" i="56"/>
  <c r="V55" i="56"/>
  <c r="W55" i="56" s="1"/>
  <c r="R55" i="56"/>
  <c r="S55" i="56" s="1"/>
  <c r="M55" i="56"/>
  <c r="L55" i="56"/>
  <c r="O55" i="56" s="1"/>
  <c r="G55" i="56"/>
  <c r="J55" i="56" s="1"/>
  <c r="E55" i="56"/>
  <c r="V51" i="56"/>
  <c r="W51" i="56" s="1"/>
  <c r="R51" i="56"/>
  <c r="S51" i="56" s="1"/>
  <c r="M51" i="56"/>
  <c r="L51" i="56"/>
  <c r="O51" i="56" s="1"/>
  <c r="G51" i="56"/>
  <c r="J51" i="56" s="1"/>
  <c r="E51" i="56"/>
  <c r="V50" i="56"/>
  <c r="W50" i="56" s="1"/>
  <c r="S50" i="56"/>
  <c r="R50" i="56"/>
  <c r="M50" i="56"/>
  <c r="L50" i="56"/>
  <c r="G50" i="56"/>
  <c r="J50" i="56" s="1"/>
  <c r="E50" i="56"/>
  <c r="V49" i="56"/>
  <c r="W49" i="56" s="1"/>
  <c r="R49" i="56"/>
  <c r="S49" i="56" s="1"/>
  <c r="M49" i="56"/>
  <c r="L49" i="56"/>
  <c r="O49" i="56" s="1"/>
  <c r="G49" i="56"/>
  <c r="J49" i="56" s="1"/>
  <c r="E49" i="56"/>
  <c r="V48" i="56"/>
  <c r="W48" i="56" s="1"/>
  <c r="R48" i="56"/>
  <c r="S48" i="56" s="1"/>
  <c r="M48" i="56"/>
  <c r="L48" i="56"/>
  <c r="G48" i="56"/>
  <c r="J48" i="56" s="1"/>
  <c r="E48" i="56"/>
  <c r="V47" i="56"/>
  <c r="W47" i="56" s="1"/>
  <c r="R47" i="56"/>
  <c r="S47" i="56" s="1"/>
  <c r="M47" i="56"/>
  <c r="L47" i="56"/>
  <c r="O47" i="56" s="1"/>
  <c r="G47" i="56"/>
  <c r="J47" i="56" s="1"/>
  <c r="E47" i="56"/>
  <c r="V46" i="56"/>
  <c r="W46" i="56" s="1"/>
  <c r="R46" i="56"/>
  <c r="S46" i="56" s="1"/>
  <c r="M46" i="56"/>
  <c r="L46" i="56"/>
  <c r="O46" i="56" s="1"/>
  <c r="G46" i="56"/>
  <c r="J46" i="56" s="1"/>
  <c r="E46" i="56"/>
  <c r="V45" i="56"/>
  <c r="W45" i="56" s="1"/>
  <c r="R45" i="56"/>
  <c r="S45" i="56" s="1"/>
  <c r="M45" i="56"/>
  <c r="O45" i="56" s="1"/>
  <c r="L45" i="56"/>
  <c r="G45" i="56"/>
  <c r="J45" i="56" s="1"/>
  <c r="E45" i="56"/>
  <c r="V44" i="56"/>
  <c r="W44" i="56" s="1"/>
  <c r="R44" i="56"/>
  <c r="S44" i="56" s="1"/>
  <c r="M44" i="56"/>
  <c r="L44" i="56"/>
  <c r="G44" i="56"/>
  <c r="J44" i="56" s="1"/>
  <c r="E44" i="56"/>
  <c r="V43" i="56"/>
  <c r="W43" i="56" s="1"/>
  <c r="R43" i="56"/>
  <c r="S43" i="56" s="1"/>
  <c r="O43" i="56"/>
  <c r="M43" i="56"/>
  <c r="L43" i="56"/>
  <c r="G43" i="56"/>
  <c r="J43" i="56" s="1"/>
  <c r="E43" i="56"/>
  <c r="V42" i="56"/>
  <c r="W42" i="56" s="1"/>
  <c r="R42" i="56"/>
  <c r="S42" i="56" s="1"/>
  <c r="M42" i="56"/>
  <c r="L42" i="56"/>
  <c r="G42" i="56"/>
  <c r="J42" i="56" s="1"/>
  <c r="E42" i="56"/>
  <c r="V41" i="56"/>
  <c r="W41" i="56" s="1"/>
  <c r="R41" i="56"/>
  <c r="S41" i="56" s="1"/>
  <c r="M41" i="56"/>
  <c r="L41" i="56"/>
  <c r="G41" i="56"/>
  <c r="J41" i="56" s="1"/>
  <c r="E41" i="56"/>
  <c r="V40" i="56"/>
  <c r="W40" i="56" s="1"/>
  <c r="R40" i="56"/>
  <c r="S40" i="56" s="1"/>
  <c r="M40" i="56"/>
  <c r="L40" i="56"/>
  <c r="O40" i="56" s="1"/>
  <c r="G40" i="56"/>
  <c r="J40" i="56" s="1"/>
  <c r="E40" i="56"/>
  <c r="T34" i="56"/>
  <c r="V34" i="56" s="1"/>
  <c r="N34" i="56"/>
  <c r="G34" i="56"/>
  <c r="T33" i="56"/>
  <c r="V33" i="56" s="1"/>
  <c r="N33" i="56"/>
  <c r="G33" i="56"/>
  <c r="T32" i="56"/>
  <c r="V32" i="56" s="1"/>
  <c r="N32" i="56"/>
  <c r="G32" i="56"/>
  <c r="T31" i="56"/>
  <c r="N31" i="56"/>
  <c r="G31" i="56"/>
  <c r="N30" i="56"/>
  <c r="G30" i="56"/>
  <c r="V27" i="56"/>
  <c r="W27" i="56" s="1"/>
  <c r="R27" i="56"/>
  <c r="S27" i="56" s="1"/>
  <c r="M27" i="56"/>
  <c r="L27" i="56"/>
  <c r="J27" i="56"/>
  <c r="G27" i="56"/>
  <c r="E27" i="56"/>
  <c r="V26" i="56"/>
  <c r="W26" i="56" s="1"/>
  <c r="R26" i="56"/>
  <c r="S26" i="56" s="1"/>
  <c r="M26" i="56"/>
  <c r="L26" i="56"/>
  <c r="G26" i="56"/>
  <c r="J26" i="56" s="1"/>
  <c r="E26" i="56"/>
  <c r="V25" i="56"/>
  <c r="W25" i="56" s="1"/>
  <c r="R25" i="56"/>
  <c r="S25" i="56" s="1"/>
  <c r="M25" i="56"/>
  <c r="L25" i="56"/>
  <c r="O25" i="56" s="1"/>
  <c r="G25" i="56"/>
  <c r="J25" i="56" s="1"/>
  <c r="E25" i="56"/>
  <c r="V24" i="56"/>
  <c r="W24" i="56" s="1"/>
  <c r="R24" i="56"/>
  <c r="S24" i="56" s="1"/>
  <c r="M24" i="56"/>
  <c r="L24" i="56"/>
  <c r="G24" i="56"/>
  <c r="J24" i="56" s="1"/>
  <c r="E24" i="56"/>
  <c r="V23" i="56"/>
  <c r="W23" i="56" s="1"/>
  <c r="R23" i="56"/>
  <c r="S23" i="56" s="1"/>
  <c r="M23" i="56"/>
  <c r="L23" i="56"/>
  <c r="O23" i="56" s="1"/>
  <c r="G23" i="56"/>
  <c r="J23" i="56" s="1"/>
  <c r="E23" i="56"/>
  <c r="V19" i="56"/>
  <c r="W19" i="56" s="1"/>
  <c r="S19" i="56"/>
  <c r="R19" i="56"/>
  <c r="M19" i="56"/>
  <c r="L19" i="56"/>
  <c r="G19" i="56"/>
  <c r="J19" i="56" s="1"/>
  <c r="E19" i="56"/>
  <c r="V18" i="56"/>
  <c r="W18" i="56" s="1"/>
  <c r="R18" i="56"/>
  <c r="S18" i="56" s="1"/>
  <c r="M18" i="56"/>
  <c r="L18" i="56"/>
  <c r="J18" i="56"/>
  <c r="G18" i="56"/>
  <c r="E18" i="56"/>
  <c r="V17" i="56"/>
  <c r="W17" i="56" s="1"/>
  <c r="R17" i="56"/>
  <c r="S17" i="56" s="1"/>
  <c r="M17" i="56"/>
  <c r="L17" i="56"/>
  <c r="G17" i="56"/>
  <c r="J17" i="56" s="1"/>
  <c r="E17" i="56"/>
  <c r="V16" i="56"/>
  <c r="W16" i="56" s="1"/>
  <c r="R16" i="56"/>
  <c r="S16" i="56" s="1"/>
  <c r="M16" i="56"/>
  <c r="L16" i="56"/>
  <c r="O16" i="56" s="1"/>
  <c r="G16" i="56"/>
  <c r="J16" i="56" s="1"/>
  <c r="E16" i="56"/>
  <c r="V15" i="56"/>
  <c r="W15" i="56" s="1"/>
  <c r="R15" i="56"/>
  <c r="S15" i="56" s="1"/>
  <c r="M15" i="56"/>
  <c r="L15" i="56"/>
  <c r="G15" i="56"/>
  <c r="J15" i="56" s="1"/>
  <c r="E15" i="56"/>
  <c r="V14" i="56"/>
  <c r="W14" i="56" s="1"/>
  <c r="R14" i="56"/>
  <c r="S14" i="56" s="1"/>
  <c r="M14" i="56"/>
  <c r="L14" i="56"/>
  <c r="G14" i="56"/>
  <c r="J14" i="56" s="1"/>
  <c r="E14" i="56"/>
  <c r="V13" i="56"/>
  <c r="W13" i="56" s="1"/>
  <c r="R13" i="56"/>
  <c r="S13" i="56" s="1"/>
  <c r="M13" i="56"/>
  <c r="L13" i="56"/>
  <c r="G13" i="56"/>
  <c r="J13" i="56" s="1"/>
  <c r="E13" i="56"/>
  <c r="V12" i="56"/>
  <c r="W12" i="56" s="1"/>
  <c r="R12" i="56"/>
  <c r="S12" i="56" s="1"/>
  <c r="M12" i="56"/>
  <c r="L12" i="56"/>
  <c r="G12" i="56"/>
  <c r="J12" i="56" s="1"/>
  <c r="E12" i="56"/>
  <c r="V11" i="56"/>
  <c r="W11" i="56" s="1"/>
  <c r="R11" i="56"/>
  <c r="S11" i="56" s="1"/>
  <c r="M11" i="56"/>
  <c r="L11" i="56"/>
  <c r="G11" i="56"/>
  <c r="J11" i="56" s="1"/>
  <c r="E11" i="56"/>
  <c r="V10" i="56"/>
  <c r="W10" i="56" s="1"/>
  <c r="R10" i="56"/>
  <c r="S10" i="56" s="1"/>
  <c r="M10" i="56"/>
  <c r="L10" i="56"/>
  <c r="G10" i="56"/>
  <c r="J10" i="56" s="1"/>
  <c r="E10" i="56"/>
  <c r="V9" i="56"/>
  <c r="W9" i="56" s="1"/>
  <c r="R9" i="56"/>
  <c r="S9" i="56" s="1"/>
  <c r="M9" i="56"/>
  <c r="O9" i="56" s="1"/>
  <c r="L9" i="56"/>
  <c r="G9" i="56"/>
  <c r="J9" i="56" s="1"/>
  <c r="E9" i="56"/>
  <c r="V8" i="56"/>
  <c r="W8" i="56" s="1"/>
  <c r="R8" i="56"/>
  <c r="S8" i="56" s="1"/>
  <c r="M8" i="56"/>
  <c r="L8" i="56"/>
  <c r="J8" i="56"/>
  <c r="G8" i="56"/>
  <c r="E8" i="56"/>
  <c r="M82" i="55"/>
  <c r="I82" i="55"/>
  <c r="E82" i="55"/>
  <c r="M81" i="55"/>
  <c r="I81" i="55"/>
  <c r="E81" i="55"/>
  <c r="M80" i="55"/>
  <c r="I80" i="55"/>
  <c r="E80" i="55"/>
  <c r="M79" i="55"/>
  <c r="I79" i="55"/>
  <c r="E79" i="55"/>
  <c r="L74" i="55"/>
  <c r="K74" i="55"/>
  <c r="F74" i="55"/>
  <c r="E74" i="55"/>
  <c r="F73" i="55"/>
  <c r="E73" i="55"/>
  <c r="F72" i="55"/>
  <c r="E72" i="55"/>
  <c r="L71" i="55"/>
  <c r="K71" i="55"/>
  <c r="F71" i="55"/>
  <c r="E71" i="55"/>
  <c r="L70" i="55"/>
  <c r="K70" i="55"/>
  <c r="F70" i="55"/>
  <c r="E70" i="55"/>
  <c r="W67" i="55"/>
  <c r="U67" i="55" s="1"/>
  <c r="W66" i="55"/>
  <c r="S66" i="55"/>
  <c r="N66" i="55"/>
  <c r="G66" i="55"/>
  <c r="W65" i="55"/>
  <c r="S65" i="55"/>
  <c r="N65" i="55"/>
  <c r="G65" i="55"/>
  <c r="W64" i="55"/>
  <c r="S64" i="55"/>
  <c r="N64" i="55"/>
  <c r="G64" i="55"/>
  <c r="W63" i="55"/>
  <c r="S63" i="55"/>
  <c r="N63" i="55"/>
  <c r="G63" i="55"/>
  <c r="N62" i="55"/>
  <c r="G62" i="55"/>
  <c r="V59" i="55"/>
  <c r="W59" i="55" s="1"/>
  <c r="R59" i="55"/>
  <c r="S59" i="55" s="1"/>
  <c r="M59" i="55"/>
  <c r="L59" i="55"/>
  <c r="O59" i="55" s="1"/>
  <c r="G59" i="55"/>
  <c r="J59" i="55" s="1"/>
  <c r="E59" i="55"/>
  <c r="V58" i="55"/>
  <c r="W58" i="55" s="1"/>
  <c r="R58" i="55"/>
  <c r="S58" i="55" s="1"/>
  <c r="M58" i="55"/>
  <c r="L58" i="55"/>
  <c r="O58" i="55" s="1"/>
  <c r="G58" i="55"/>
  <c r="J58" i="55" s="1"/>
  <c r="E58" i="55"/>
  <c r="V57" i="55"/>
  <c r="W57" i="55" s="1"/>
  <c r="R57" i="55"/>
  <c r="S57" i="55" s="1"/>
  <c r="M57" i="55"/>
  <c r="L57" i="55"/>
  <c r="O57" i="55" s="1"/>
  <c r="G57" i="55"/>
  <c r="J57" i="55" s="1"/>
  <c r="E57" i="55"/>
  <c r="V56" i="55"/>
  <c r="W56" i="55" s="1"/>
  <c r="R56" i="55"/>
  <c r="S56" i="55" s="1"/>
  <c r="M56" i="55"/>
  <c r="L56" i="55"/>
  <c r="G56" i="55"/>
  <c r="J56" i="55" s="1"/>
  <c r="E56" i="55"/>
  <c r="V55" i="55"/>
  <c r="W55" i="55" s="1"/>
  <c r="R55" i="55"/>
  <c r="S55" i="55" s="1"/>
  <c r="M55" i="55"/>
  <c r="L55" i="55"/>
  <c r="G55" i="55"/>
  <c r="J55" i="55" s="1"/>
  <c r="E55" i="55"/>
  <c r="V51" i="55"/>
  <c r="W51" i="55" s="1"/>
  <c r="R51" i="55"/>
  <c r="S51" i="55" s="1"/>
  <c r="O51" i="55"/>
  <c r="M51" i="55"/>
  <c r="L51" i="55"/>
  <c r="G51" i="55"/>
  <c r="J51" i="55" s="1"/>
  <c r="E51" i="55"/>
  <c r="V50" i="55"/>
  <c r="W50" i="55" s="1"/>
  <c r="S50" i="55"/>
  <c r="R50" i="55"/>
  <c r="M50" i="55"/>
  <c r="L50" i="55"/>
  <c r="G50" i="55"/>
  <c r="J50" i="55" s="1"/>
  <c r="E50" i="55"/>
  <c r="V49" i="55"/>
  <c r="W49" i="55" s="1"/>
  <c r="R49" i="55"/>
  <c r="S49" i="55" s="1"/>
  <c r="M49" i="55"/>
  <c r="L49" i="55"/>
  <c r="G49" i="55"/>
  <c r="J49" i="55" s="1"/>
  <c r="E49" i="55"/>
  <c r="V48" i="55"/>
  <c r="W48" i="55" s="1"/>
  <c r="R48" i="55"/>
  <c r="S48" i="55" s="1"/>
  <c r="M48" i="55"/>
  <c r="L48" i="55"/>
  <c r="J48" i="55"/>
  <c r="G48" i="55"/>
  <c r="E48" i="55"/>
  <c r="V47" i="55"/>
  <c r="W47" i="55" s="1"/>
  <c r="R47" i="55"/>
  <c r="S47" i="55" s="1"/>
  <c r="M47" i="55"/>
  <c r="L47" i="55"/>
  <c r="O47" i="55" s="1"/>
  <c r="G47" i="55"/>
  <c r="J47" i="55" s="1"/>
  <c r="E47" i="55"/>
  <c r="V46" i="55"/>
  <c r="W46" i="55" s="1"/>
  <c r="R46" i="55"/>
  <c r="S46" i="55" s="1"/>
  <c r="M46" i="55"/>
  <c r="L46" i="55"/>
  <c r="G46" i="55"/>
  <c r="J46" i="55" s="1"/>
  <c r="E46" i="55"/>
  <c r="V45" i="55"/>
  <c r="W45" i="55" s="1"/>
  <c r="R45" i="55"/>
  <c r="S45" i="55" s="1"/>
  <c r="M45" i="55"/>
  <c r="L45" i="55"/>
  <c r="G45" i="55"/>
  <c r="J45" i="55" s="1"/>
  <c r="E45" i="55"/>
  <c r="V44" i="55"/>
  <c r="W44" i="55" s="1"/>
  <c r="R44" i="55"/>
  <c r="S44" i="55" s="1"/>
  <c r="M44" i="55"/>
  <c r="L44" i="55"/>
  <c r="G44" i="55"/>
  <c r="J44" i="55" s="1"/>
  <c r="E44" i="55"/>
  <c r="V43" i="55"/>
  <c r="W43" i="55" s="1"/>
  <c r="R43" i="55"/>
  <c r="S43" i="55" s="1"/>
  <c r="M43" i="55"/>
  <c r="L43" i="55"/>
  <c r="G43" i="55"/>
  <c r="J43" i="55" s="1"/>
  <c r="E43" i="55"/>
  <c r="V42" i="55"/>
  <c r="W42" i="55" s="1"/>
  <c r="R42" i="55"/>
  <c r="S42" i="55" s="1"/>
  <c r="M42" i="55"/>
  <c r="L42" i="55"/>
  <c r="G42" i="55"/>
  <c r="J42" i="55" s="1"/>
  <c r="E42" i="55"/>
  <c r="W41" i="55"/>
  <c r="V41" i="55"/>
  <c r="R41" i="55"/>
  <c r="S41" i="55" s="1"/>
  <c r="M41" i="55"/>
  <c r="L41" i="55"/>
  <c r="O41" i="55" s="1"/>
  <c r="G41" i="55"/>
  <c r="J41" i="55" s="1"/>
  <c r="E41" i="55"/>
  <c r="V40" i="55"/>
  <c r="W40" i="55" s="1"/>
  <c r="R40" i="55"/>
  <c r="S40" i="55" s="1"/>
  <c r="M40" i="55"/>
  <c r="L40" i="55"/>
  <c r="O40" i="55" s="1"/>
  <c r="G40" i="55"/>
  <c r="J40" i="55" s="1"/>
  <c r="E40" i="55"/>
  <c r="T34" i="55"/>
  <c r="V34" i="55" s="1"/>
  <c r="N34" i="55"/>
  <c r="G34" i="55"/>
  <c r="T33" i="55"/>
  <c r="V33" i="55" s="1"/>
  <c r="N33" i="55"/>
  <c r="G33" i="55"/>
  <c r="T32" i="55"/>
  <c r="V32" i="55" s="1"/>
  <c r="N32" i="55"/>
  <c r="G32" i="55"/>
  <c r="T31" i="55"/>
  <c r="N31" i="55"/>
  <c r="G31" i="55"/>
  <c r="N30" i="55"/>
  <c r="G30" i="55"/>
  <c r="V27" i="55"/>
  <c r="W27" i="55" s="1"/>
  <c r="R27" i="55"/>
  <c r="S27" i="55" s="1"/>
  <c r="M27" i="55"/>
  <c r="L27" i="55"/>
  <c r="G27" i="55"/>
  <c r="J27" i="55" s="1"/>
  <c r="E27" i="55"/>
  <c r="V26" i="55"/>
  <c r="W26" i="55" s="1"/>
  <c r="R26" i="55"/>
  <c r="S26" i="55" s="1"/>
  <c r="M26" i="55"/>
  <c r="L26" i="55"/>
  <c r="O26" i="55" s="1"/>
  <c r="G26" i="55"/>
  <c r="J26" i="55" s="1"/>
  <c r="E26" i="55"/>
  <c r="V25" i="55"/>
  <c r="W25" i="55" s="1"/>
  <c r="R25" i="55"/>
  <c r="S25" i="55" s="1"/>
  <c r="M25" i="55"/>
  <c r="L25" i="55"/>
  <c r="O25" i="55" s="1"/>
  <c r="G25" i="55"/>
  <c r="J25" i="55" s="1"/>
  <c r="E25" i="55"/>
  <c r="V24" i="55"/>
  <c r="W24" i="55" s="1"/>
  <c r="R24" i="55"/>
  <c r="S24" i="55" s="1"/>
  <c r="M24" i="55"/>
  <c r="L24" i="55"/>
  <c r="G24" i="55"/>
  <c r="J24" i="55" s="1"/>
  <c r="E24" i="55"/>
  <c r="V23" i="55"/>
  <c r="W23" i="55" s="1"/>
  <c r="R23" i="55"/>
  <c r="S23" i="55" s="1"/>
  <c r="M23" i="55"/>
  <c r="L23" i="55"/>
  <c r="G23" i="55"/>
  <c r="J23" i="55" s="1"/>
  <c r="E23" i="55"/>
  <c r="V19" i="55"/>
  <c r="W19" i="55" s="1"/>
  <c r="R19" i="55"/>
  <c r="S19" i="55" s="1"/>
  <c r="M19" i="55"/>
  <c r="L19" i="55"/>
  <c r="O19" i="55" s="1"/>
  <c r="G19" i="55"/>
  <c r="J19" i="55" s="1"/>
  <c r="E19" i="55"/>
  <c r="V18" i="55"/>
  <c r="W18" i="55" s="1"/>
  <c r="R18" i="55"/>
  <c r="S18" i="55" s="1"/>
  <c r="M18" i="55"/>
  <c r="L18" i="55"/>
  <c r="O18" i="55" s="1"/>
  <c r="G18" i="55"/>
  <c r="J18" i="55" s="1"/>
  <c r="E18" i="55"/>
  <c r="V17" i="55"/>
  <c r="W17" i="55" s="1"/>
  <c r="R17" i="55"/>
  <c r="S17" i="55" s="1"/>
  <c r="M17" i="55"/>
  <c r="L17" i="55"/>
  <c r="G17" i="55"/>
  <c r="J17" i="55" s="1"/>
  <c r="E17" i="55"/>
  <c r="V16" i="55"/>
  <c r="W16" i="55" s="1"/>
  <c r="R16" i="55"/>
  <c r="S16" i="55" s="1"/>
  <c r="M16" i="55"/>
  <c r="L16" i="55"/>
  <c r="G16" i="55"/>
  <c r="J16" i="55" s="1"/>
  <c r="E16" i="55"/>
  <c r="V15" i="55"/>
  <c r="W15" i="55" s="1"/>
  <c r="R15" i="55"/>
  <c r="S15" i="55" s="1"/>
  <c r="M15" i="55"/>
  <c r="L15" i="55"/>
  <c r="O15" i="55" s="1"/>
  <c r="G15" i="55"/>
  <c r="J15" i="55" s="1"/>
  <c r="E15" i="55"/>
  <c r="V14" i="55"/>
  <c r="W14" i="55" s="1"/>
  <c r="R14" i="55"/>
  <c r="S14" i="55" s="1"/>
  <c r="M14" i="55"/>
  <c r="L14" i="55"/>
  <c r="O14" i="55" s="1"/>
  <c r="G14" i="55"/>
  <c r="J14" i="55" s="1"/>
  <c r="E14" i="55"/>
  <c r="V13" i="55"/>
  <c r="W13" i="55" s="1"/>
  <c r="R13" i="55"/>
  <c r="S13" i="55" s="1"/>
  <c r="M13" i="55"/>
  <c r="L13" i="55"/>
  <c r="G13" i="55"/>
  <c r="J13" i="55" s="1"/>
  <c r="E13" i="55"/>
  <c r="V12" i="55"/>
  <c r="W12" i="55" s="1"/>
  <c r="R12" i="55"/>
  <c r="S12" i="55" s="1"/>
  <c r="M12" i="55"/>
  <c r="L12" i="55"/>
  <c r="O12" i="55" s="1"/>
  <c r="G12" i="55"/>
  <c r="J12" i="55" s="1"/>
  <c r="E12" i="55"/>
  <c r="V11" i="55"/>
  <c r="W11" i="55" s="1"/>
  <c r="R11" i="55"/>
  <c r="S11" i="55" s="1"/>
  <c r="M11" i="55"/>
  <c r="L11" i="55"/>
  <c r="O11" i="55" s="1"/>
  <c r="G11" i="55"/>
  <c r="J11" i="55" s="1"/>
  <c r="E11" i="55"/>
  <c r="V10" i="55"/>
  <c r="W10" i="55" s="1"/>
  <c r="R10" i="55"/>
  <c r="S10" i="55" s="1"/>
  <c r="M10" i="55"/>
  <c r="L10" i="55"/>
  <c r="O10" i="55" s="1"/>
  <c r="G10" i="55"/>
  <c r="J10" i="55" s="1"/>
  <c r="E10" i="55"/>
  <c r="V9" i="55"/>
  <c r="W9" i="55" s="1"/>
  <c r="R9" i="55"/>
  <c r="S9" i="55" s="1"/>
  <c r="M9" i="55"/>
  <c r="L9" i="55"/>
  <c r="G9" i="55"/>
  <c r="J9" i="55" s="1"/>
  <c r="E9" i="55"/>
  <c r="V8" i="55"/>
  <c r="W8" i="55" s="1"/>
  <c r="R8" i="55"/>
  <c r="S8" i="55" s="1"/>
  <c r="M8" i="55"/>
  <c r="L8" i="55"/>
  <c r="G8" i="55"/>
  <c r="J8" i="55" s="1"/>
  <c r="E8" i="55"/>
  <c r="M82" i="54"/>
  <c r="I82" i="54"/>
  <c r="E82" i="54"/>
  <c r="M81" i="54"/>
  <c r="I81" i="54"/>
  <c r="E81" i="54"/>
  <c r="M80" i="54"/>
  <c r="I80" i="54"/>
  <c r="E80" i="54"/>
  <c r="M79" i="54"/>
  <c r="I79" i="54"/>
  <c r="E79" i="54"/>
  <c r="L74" i="54"/>
  <c r="K74" i="54"/>
  <c r="F74" i="54"/>
  <c r="E74" i="54"/>
  <c r="F73" i="54"/>
  <c r="E73" i="54"/>
  <c r="F72" i="54"/>
  <c r="E72" i="54"/>
  <c r="L71" i="54"/>
  <c r="K71" i="54"/>
  <c r="F71" i="54"/>
  <c r="E71" i="54"/>
  <c r="L70" i="54"/>
  <c r="K70" i="54"/>
  <c r="F70" i="54"/>
  <c r="E70" i="54"/>
  <c r="W66" i="54"/>
  <c r="S66" i="54"/>
  <c r="N66" i="54"/>
  <c r="G66" i="54"/>
  <c r="W65" i="54"/>
  <c r="S65" i="54"/>
  <c r="N65" i="54"/>
  <c r="G65" i="54"/>
  <c r="W64" i="54"/>
  <c r="W67" i="54" s="1"/>
  <c r="U67" i="54" s="1"/>
  <c r="S64" i="54"/>
  <c r="N64" i="54"/>
  <c r="G64" i="54"/>
  <c r="W63" i="54"/>
  <c r="S63" i="54"/>
  <c r="N63" i="54"/>
  <c r="G63" i="54"/>
  <c r="N62" i="54"/>
  <c r="G62" i="54"/>
  <c r="V59" i="54"/>
  <c r="W59" i="54" s="1"/>
  <c r="R59" i="54"/>
  <c r="S59" i="54" s="1"/>
  <c r="M59" i="54"/>
  <c r="L59" i="54"/>
  <c r="O59" i="54" s="1"/>
  <c r="G59" i="54"/>
  <c r="J59" i="54" s="1"/>
  <c r="E59" i="54"/>
  <c r="V58" i="54"/>
  <c r="W58" i="54" s="1"/>
  <c r="R58" i="54"/>
  <c r="S58" i="54" s="1"/>
  <c r="M58" i="54"/>
  <c r="L58" i="54"/>
  <c r="O58" i="54" s="1"/>
  <c r="G58" i="54"/>
  <c r="J58" i="54" s="1"/>
  <c r="E58" i="54"/>
  <c r="V57" i="54"/>
  <c r="W57" i="54" s="1"/>
  <c r="R57" i="54"/>
  <c r="S57" i="54" s="1"/>
  <c r="M57" i="54"/>
  <c r="L57" i="54"/>
  <c r="O57" i="54" s="1"/>
  <c r="G57" i="54"/>
  <c r="J57" i="54" s="1"/>
  <c r="E57" i="54"/>
  <c r="V56" i="54"/>
  <c r="W56" i="54" s="1"/>
  <c r="R56" i="54"/>
  <c r="S56" i="54" s="1"/>
  <c r="M56" i="54"/>
  <c r="L56" i="54"/>
  <c r="G56" i="54"/>
  <c r="J56" i="54" s="1"/>
  <c r="E56" i="54"/>
  <c r="V55" i="54"/>
  <c r="W55" i="54" s="1"/>
  <c r="R55" i="54"/>
  <c r="S55" i="54" s="1"/>
  <c r="M55" i="54"/>
  <c r="L55" i="54"/>
  <c r="O55" i="54" s="1"/>
  <c r="G55" i="54"/>
  <c r="J55" i="54" s="1"/>
  <c r="E55" i="54"/>
  <c r="V51" i="54"/>
  <c r="W51" i="54" s="1"/>
  <c r="R51" i="54"/>
  <c r="S51" i="54" s="1"/>
  <c r="M51" i="54"/>
  <c r="L51" i="54"/>
  <c r="G51" i="54"/>
  <c r="J51" i="54" s="1"/>
  <c r="E51" i="54"/>
  <c r="V50" i="54"/>
  <c r="W50" i="54" s="1"/>
  <c r="R50" i="54"/>
  <c r="S50" i="54" s="1"/>
  <c r="M50" i="54"/>
  <c r="L50" i="54"/>
  <c r="O50" i="54" s="1"/>
  <c r="G50" i="54"/>
  <c r="J50" i="54" s="1"/>
  <c r="E50" i="54"/>
  <c r="V49" i="54"/>
  <c r="W49" i="54" s="1"/>
  <c r="R49" i="54"/>
  <c r="S49" i="54" s="1"/>
  <c r="M49" i="54"/>
  <c r="L49" i="54"/>
  <c r="O49" i="54" s="1"/>
  <c r="G49" i="54"/>
  <c r="J49" i="54" s="1"/>
  <c r="E49" i="54"/>
  <c r="V48" i="54"/>
  <c r="W48" i="54" s="1"/>
  <c r="R48" i="54"/>
  <c r="S48" i="54" s="1"/>
  <c r="M48" i="54"/>
  <c r="L48" i="54"/>
  <c r="O48" i="54" s="1"/>
  <c r="G48" i="54"/>
  <c r="J48" i="54" s="1"/>
  <c r="E48" i="54"/>
  <c r="V47" i="54"/>
  <c r="W47" i="54" s="1"/>
  <c r="R47" i="54"/>
  <c r="S47" i="54" s="1"/>
  <c r="M47" i="54"/>
  <c r="L47" i="54"/>
  <c r="O47" i="54" s="1"/>
  <c r="G47" i="54"/>
  <c r="J47" i="54" s="1"/>
  <c r="E47" i="54"/>
  <c r="V46" i="54"/>
  <c r="W46" i="54" s="1"/>
  <c r="R46" i="54"/>
  <c r="S46" i="54" s="1"/>
  <c r="M46" i="54"/>
  <c r="L46" i="54"/>
  <c r="O46" i="54" s="1"/>
  <c r="G46" i="54"/>
  <c r="J46" i="54" s="1"/>
  <c r="E46" i="54"/>
  <c r="V45" i="54"/>
  <c r="W45" i="54" s="1"/>
  <c r="R45" i="54"/>
  <c r="S45" i="54" s="1"/>
  <c r="M45" i="54"/>
  <c r="L45" i="54"/>
  <c r="G45" i="54"/>
  <c r="J45" i="54" s="1"/>
  <c r="E45" i="54"/>
  <c r="V44" i="54"/>
  <c r="W44" i="54" s="1"/>
  <c r="R44" i="54"/>
  <c r="S44" i="54" s="1"/>
  <c r="M44" i="54"/>
  <c r="L44" i="54"/>
  <c r="O44" i="54" s="1"/>
  <c r="G44" i="54"/>
  <c r="J44" i="54" s="1"/>
  <c r="E44" i="54"/>
  <c r="V43" i="54"/>
  <c r="W43" i="54" s="1"/>
  <c r="R43" i="54"/>
  <c r="S43" i="54" s="1"/>
  <c r="M43" i="54"/>
  <c r="L43" i="54"/>
  <c r="G43" i="54"/>
  <c r="J43" i="54" s="1"/>
  <c r="E43" i="54"/>
  <c r="V42" i="54"/>
  <c r="W42" i="54" s="1"/>
  <c r="R42" i="54"/>
  <c r="S42" i="54" s="1"/>
  <c r="M42" i="54"/>
  <c r="L42" i="54"/>
  <c r="O42" i="54" s="1"/>
  <c r="G42" i="54"/>
  <c r="J42" i="54" s="1"/>
  <c r="E42" i="54"/>
  <c r="V41" i="54"/>
  <c r="W41" i="54" s="1"/>
  <c r="R41" i="54"/>
  <c r="S41" i="54" s="1"/>
  <c r="M41" i="54"/>
  <c r="L41" i="54"/>
  <c r="G41" i="54"/>
  <c r="J41" i="54" s="1"/>
  <c r="E41" i="54"/>
  <c r="V40" i="54"/>
  <c r="W40" i="54" s="1"/>
  <c r="R40" i="54"/>
  <c r="S40" i="54" s="1"/>
  <c r="M40" i="54"/>
  <c r="L40" i="54"/>
  <c r="G40" i="54"/>
  <c r="J40" i="54" s="1"/>
  <c r="E40" i="54"/>
  <c r="T34" i="54"/>
  <c r="V34" i="54" s="1"/>
  <c r="N34" i="54"/>
  <c r="G34" i="54"/>
  <c r="T33" i="54"/>
  <c r="V33" i="54" s="1"/>
  <c r="N33" i="54"/>
  <c r="G33" i="54"/>
  <c r="T32" i="54"/>
  <c r="V32" i="54" s="1"/>
  <c r="N32" i="54"/>
  <c r="G32" i="54"/>
  <c r="T31" i="54"/>
  <c r="N31" i="54"/>
  <c r="G31" i="54"/>
  <c r="N30" i="54"/>
  <c r="G30" i="54"/>
  <c r="V27" i="54"/>
  <c r="W27" i="54" s="1"/>
  <c r="R27" i="54"/>
  <c r="S27" i="54" s="1"/>
  <c r="M27" i="54"/>
  <c r="L27" i="54"/>
  <c r="G27" i="54"/>
  <c r="J27" i="54" s="1"/>
  <c r="E27" i="54"/>
  <c r="V26" i="54"/>
  <c r="W26" i="54" s="1"/>
  <c r="R26" i="54"/>
  <c r="S26" i="54" s="1"/>
  <c r="M26" i="54"/>
  <c r="L26" i="54"/>
  <c r="G26" i="54"/>
  <c r="J26" i="54" s="1"/>
  <c r="E26" i="54"/>
  <c r="V25" i="54"/>
  <c r="W25" i="54" s="1"/>
  <c r="R25" i="54"/>
  <c r="S25" i="54" s="1"/>
  <c r="M25" i="54"/>
  <c r="L25" i="54"/>
  <c r="G25" i="54"/>
  <c r="J25" i="54" s="1"/>
  <c r="E25" i="54"/>
  <c r="V24" i="54"/>
  <c r="W24" i="54" s="1"/>
  <c r="R24" i="54"/>
  <c r="S24" i="54" s="1"/>
  <c r="M24" i="54"/>
  <c r="L24" i="54"/>
  <c r="G24" i="54"/>
  <c r="J24" i="54" s="1"/>
  <c r="E24" i="54"/>
  <c r="V23" i="54"/>
  <c r="W23" i="54" s="1"/>
  <c r="R23" i="54"/>
  <c r="S23" i="54" s="1"/>
  <c r="M23" i="54"/>
  <c r="L23" i="54"/>
  <c r="G23" i="54"/>
  <c r="J23" i="54" s="1"/>
  <c r="E23" i="54"/>
  <c r="V19" i="54"/>
  <c r="W19" i="54" s="1"/>
  <c r="R19" i="54"/>
  <c r="S19" i="54" s="1"/>
  <c r="M19" i="54"/>
  <c r="L19" i="54"/>
  <c r="G19" i="54"/>
  <c r="J19" i="54" s="1"/>
  <c r="E19" i="54"/>
  <c r="V18" i="54"/>
  <c r="W18" i="54" s="1"/>
  <c r="R18" i="54"/>
  <c r="S18" i="54" s="1"/>
  <c r="M18" i="54"/>
  <c r="L18" i="54"/>
  <c r="G18" i="54"/>
  <c r="J18" i="54" s="1"/>
  <c r="E18" i="54"/>
  <c r="V17" i="54"/>
  <c r="W17" i="54" s="1"/>
  <c r="R17" i="54"/>
  <c r="S17" i="54" s="1"/>
  <c r="M17" i="54"/>
  <c r="O17" i="54" s="1"/>
  <c r="L17" i="54"/>
  <c r="G17" i="54"/>
  <c r="J17" i="54" s="1"/>
  <c r="E17" i="54"/>
  <c r="V16" i="54"/>
  <c r="W16" i="54" s="1"/>
  <c r="R16" i="54"/>
  <c r="S16" i="54" s="1"/>
  <c r="M16" i="54"/>
  <c r="L16" i="54"/>
  <c r="G16" i="54"/>
  <c r="J16" i="54" s="1"/>
  <c r="E16" i="54"/>
  <c r="V15" i="54"/>
  <c r="W15" i="54" s="1"/>
  <c r="R15" i="54"/>
  <c r="S15" i="54" s="1"/>
  <c r="M15" i="54"/>
  <c r="L15" i="54"/>
  <c r="G15" i="54"/>
  <c r="J15" i="54" s="1"/>
  <c r="E15" i="54"/>
  <c r="V14" i="54"/>
  <c r="W14" i="54" s="1"/>
  <c r="R14" i="54"/>
  <c r="S14" i="54" s="1"/>
  <c r="M14" i="54"/>
  <c r="L14" i="54"/>
  <c r="G14" i="54"/>
  <c r="J14" i="54" s="1"/>
  <c r="E14" i="54"/>
  <c r="V13" i="54"/>
  <c r="W13" i="54" s="1"/>
  <c r="R13" i="54"/>
  <c r="S13" i="54" s="1"/>
  <c r="M13" i="54"/>
  <c r="L13" i="54"/>
  <c r="G13" i="54"/>
  <c r="J13" i="54" s="1"/>
  <c r="E13" i="54"/>
  <c r="V12" i="54"/>
  <c r="W12" i="54" s="1"/>
  <c r="R12" i="54"/>
  <c r="S12" i="54" s="1"/>
  <c r="M12" i="54"/>
  <c r="L12" i="54"/>
  <c r="G12" i="54"/>
  <c r="J12" i="54" s="1"/>
  <c r="E12" i="54"/>
  <c r="V11" i="54"/>
  <c r="W11" i="54" s="1"/>
  <c r="R11" i="54"/>
  <c r="S11" i="54" s="1"/>
  <c r="M11" i="54"/>
  <c r="L11" i="54"/>
  <c r="O11" i="54" s="1"/>
  <c r="G11" i="54"/>
  <c r="J11" i="54" s="1"/>
  <c r="E11" i="54"/>
  <c r="V10" i="54"/>
  <c r="W10" i="54" s="1"/>
  <c r="R10" i="54"/>
  <c r="S10" i="54" s="1"/>
  <c r="M10" i="54"/>
  <c r="L10" i="54"/>
  <c r="G10" i="54"/>
  <c r="J10" i="54" s="1"/>
  <c r="E10" i="54"/>
  <c r="V9" i="54"/>
  <c r="W9" i="54" s="1"/>
  <c r="R9" i="54"/>
  <c r="S9" i="54" s="1"/>
  <c r="M9" i="54"/>
  <c r="L9" i="54"/>
  <c r="G9" i="54"/>
  <c r="J9" i="54" s="1"/>
  <c r="E9" i="54"/>
  <c r="V8" i="54"/>
  <c r="W8" i="54" s="1"/>
  <c r="R8" i="54"/>
  <c r="S8" i="54" s="1"/>
  <c r="M8" i="54"/>
  <c r="L8" i="54"/>
  <c r="G8" i="54"/>
  <c r="J8" i="54" s="1"/>
  <c r="E8" i="54"/>
  <c r="M82" i="53"/>
  <c r="I82" i="53"/>
  <c r="E82" i="53"/>
  <c r="M81" i="53"/>
  <c r="I81" i="53"/>
  <c r="E81" i="53"/>
  <c r="M80" i="53"/>
  <c r="I80" i="53"/>
  <c r="E80" i="53"/>
  <c r="M79" i="53"/>
  <c r="M83" i="53" s="1"/>
  <c r="I79" i="53"/>
  <c r="E79" i="53"/>
  <c r="L74" i="53"/>
  <c r="K74" i="53"/>
  <c r="F74" i="53"/>
  <c r="E74" i="53"/>
  <c r="F73" i="53"/>
  <c r="E73" i="53"/>
  <c r="F72" i="53"/>
  <c r="E72" i="53"/>
  <c r="L71" i="53"/>
  <c r="K71" i="53"/>
  <c r="F71" i="53"/>
  <c r="E71" i="53"/>
  <c r="L70" i="53"/>
  <c r="K70" i="53"/>
  <c r="F70" i="53"/>
  <c r="E70" i="53"/>
  <c r="W66" i="53"/>
  <c r="S66" i="53"/>
  <c r="N66" i="53"/>
  <c r="G66" i="53"/>
  <c r="W65" i="53"/>
  <c r="S65" i="53"/>
  <c r="N65" i="53"/>
  <c r="G65" i="53"/>
  <c r="W64" i="53"/>
  <c r="S64" i="53"/>
  <c r="N64" i="53"/>
  <c r="G64" i="53"/>
  <c r="W63" i="53"/>
  <c r="W67" i="53" s="1"/>
  <c r="U67" i="53" s="1"/>
  <c r="S63" i="53"/>
  <c r="N63" i="53"/>
  <c r="G63" i="53"/>
  <c r="N62" i="53"/>
  <c r="G62" i="53"/>
  <c r="G67" i="53" s="1"/>
  <c r="V59" i="53"/>
  <c r="W59" i="53" s="1"/>
  <c r="R59" i="53"/>
  <c r="S59" i="53" s="1"/>
  <c r="M59" i="53"/>
  <c r="L59" i="53"/>
  <c r="J59" i="53"/>
  <c r="G59" i="53"/>
  <c r="E59" i="53"/>
  <c r="V58" i="53"/>
  <c r="W58" i="53" s="1"/>
  <c r="R58" i="53"/>
  <c r="S58" i="53" s="1"/>
  <c r="M58" i="53"/>
  <c r="L58" i="53"/>
  <c r="O58" i="53" s="1"/>
  <c r="G58" i="53"/>
  <c r="J58" i="53" s="1"/>
  <c r="E58" i="53"/>
  <c r="V57" i="53"/>
  <c r="W57" i="53" s="1"/>
  <c r="S57" i="53"/>
  <c r="R57" i="53"/>
  <c r="M57" i="53"/>
  <c r="L57" i="53"/>
  <c r="O57" i="53" s="1"/>
  <c r="G57" i="53"/>
  <c r="J57" i="53" s="1"/>
  <c r="E57" i="53"/>
  <c r="V56" i="53"/>
  <c r="W56" i="53" s="1"/>
  <c r="R56" i="53"/>
  <c r="S56" i="53" s="1"/>
  <c r="M56" i="53"/>
  <c r="L56" i="53"/>
  <c r="G56" i="53"/>
  <c r="J56" i="53" s="1"/>
  <c r="E56" i="53"/>
  <c r="V55" i="53"/>
  <c r="W55" i="53" s="1"/>
  <c r="R55" i="53"/>
  <c r="S55" i="53" s="1"/>
  <c r="M55" i="53"/>
  <c r="L55" i="53"/>
  <c r="J55" i="53"/>
  <c r="G55" i="53"/>
  <c r="E55" i="53"/>
  <c r="V51" i="53"/>
  <c r="W51" i="53" s="1"/>
  <c r="R51" i="53"/>
  <c r="S51" i="53" s="1"/>
  <c r="M51" i="53"/>
  <c r="L51" i="53"/>
  <c r="O51" i="53" s="1"/>
  <c r="G51" i="53"/>
  <c r="J51" i="53" s="1"/>
  <c r="E51" i="53"/>
  <c r="V50" i="53"/>
  <c r="W50" i="53" s="1"/>
  <c r="R50" i="53"/>
  <c r="S50" i="53" s="1"/>
  <c r="M50" i="53"/>
  <c r="L50" i="53"/>
  <c r="O50" i="53" s="1"/>
  <c r="G50" i="53"/>
  <c r="J50" i="53" s="1"/>
  <c r="E50" i="53"/>
  <c r="V49" i="53"/>
  <c r="W49" i="53" s="1"/>
  <c r="R49" i="53"/>
  <c r="S49" i="53" s="1"/>
  <c r="M49" i="53"/>
  <c r="L49" i="53"/>
  <c r="G49" i="53"/>
  <c r="J49" i="53" s="1"/>
  <c r="E49" i="53"/>
  <c r="V48" i="53"/>
  <c r="W48" i="53" s="1"/>
  <c r="R48" i="53"/>
  <c r="S48" i="53" s="1"/>
  <c r="M48" i="53"/>
  <c r="L48" i="53"/>
  <c r="J48" i="53"/>
  <c r="G48" i="53"/>
  <c r="E48" i="53"/>
  <c r="V47" i="53"/>
  <c r="W47" i="53" s="1"/>
  <c r="R47" i="53"/>
  <c r="S47" i="53" s="1"/>
  <c r="M47" i="53"/>
  <c r="L47" i="53"/>
  <c r="O47" i="53" s="1"/>
  <c r="G47" i="53"/>
  <c r="J47" i="53" s="1"/>
  <c r="E47" i="53"/>
  <c r="V46" i="53"/>
  <c r="W46" i="53" s="1"/>
  <c r="S46" i="53"/>
  <c r="R46" i="53"/>
  <c r="M46" i="53"/>
  <c r="L46" i="53"/>
  <c r="O46" i="53" s="1"/>
  <c r="G46" i="53"/>
  <c r="J46" i="53" s="1"/>
  <c r="E46" i="53"/>
  <c r="V45" i="53"/>
  <c r="W45" i="53" s="1"/>
  <c r="R45" i="53"/>
  <c r="S45" i="53" s="1"/>
  <c r="M45" i="53"/>
  <c r="L45" i="53"/>
  <c r="G45" i="53"/>
  <c r="J45" i="53" s="1"/>
  <c r="E45" i="53"/>
  <c r="V44" i="53"/>
  <c r="W44" i="53" s="1"/>
  <c r="R44" i="53"/>
  <c r="S44" i="53" s="1"/>
  <c r="M44" i="53"/>
  <c r="L44" i="53"/>
  <c r="J44" i="53"/>
  <c r="G44" i="53"/>
  <c r="E44" i="53"/>
  <c r="V43" i="53"/>
  <c r="W43" i="53" s="1"/>
  <c r="R43" i="53"/>
  <c r="S43" i="53" s="1"/>
  <c r="M43" i="53"/>
  <c r="L43" i="53"/>
  <c r="O43" i="53" s="1"/>
  <c r="G43" i="53"/>
  <c r="J43" i="53" s="1"/>
  <c r="E43" i="53"/>
  <c r="V42" i="53"/>
  <c r="W42" i="53" s="1"/>
  <c r="R42" i="53"/>
  <c r="S42" i="53" s="1"/>
  <c r="M42" i="53"/>
  <c r="L42" i="53"/>
  <c r="O42" i="53" s="1"/>
  <c r="G42" i="53"/>
  <c r="J42" i="53" s="1"/>
  <c r="E42" i="53"/>
  <c r="V41" i="53"/>
  <c r="W41" i="53" s="1"/>
  <c r="R41" i="53"/>
  <c r="S41" i="53" s="1"/>
  <c r="M41" i="53"/>
  <c r="L41" i="53"/>
  <c r="G41" i="53"/>
  <c r="J41" i="53" s="1"/>
  <c r="E41" i="53"/>
  <c r="V40" i="53"/>
  <c r="W40" i="53" s="1"/>
  <c r="R40" i="53"/>
  <c r="S40" i="53" s="1"/>
  <c r="M40" i="53"/>
  <c r="L40" i="53"/>
  <c r="J40" i="53"/>
  <c r="G40" i="53"/>
  <c r="E40" i="53"/>
  <c r="T34" i="53"/>
  <c r="V34" i="53" s="1"/>
  <c r="N34" i="53"/>
  <c r="G34" i="53"/>
  <c r="T33" i="53"/>
  <c r="V33" i="53" s="1"/>
  <c r="N33" i="53"/>
  <c r="G33" i="53"/>
  <c r="V32" i="53"/>
  <c r="T32" i="53"/>
  <c r="N32" i="53"/>
  <c r="G32" i="53"/>
  <c r="T31" i="53"/>
  <c r="U35" i="53" s="1"/>
  <c r="N31" i="53"/>
  <c r="G31" i="53"/>
  <c r="N30" i="53"/>
  <c r="G30" i="53"/>
  <c r="V27" i="53"/>
  <c r="W27" i="53" s="1"/>
  <c r="R27" i="53"/>
  <c r="S27" i="53" s="1"/>
  <c r="M27" i="53"/>
  <c r="L27" i="53"/>
  <c r="O27" i="53" s="1"/>
  <c r="G27" i="53"/>
  <c r="J27" i="53" s="1"/>
  <c r="E27" i="53"/>
  <c r="V26" i="53"/>
  <c r="W26" i="53" s="1"/>
  <c r="R26" i="53"/>
  <c r="S26" i="53" s="1"/>
  <c r="M26" i="53"/>
  <c r="L26" i="53"/>
  <c r="O26" i="53" s="1"/>
  <c r="G26" i="53"/>
  <c r="J26" i="53" s="1"/>
  <c r="E26" i="53"/>
  <c r="V25" i="53"/>
  <c r="W25" i="53" s="1"/>
  <c r="R25" i="53"/>
  <c r="S25" i="53" s="1"/>
  <c r="M25" i="53"/>
  <c r="L25" i="53"/>
  <c r="J25" i="53"/>
  <c r="G25" i="53"/>
  <c r="E25" i="53"/>
  <c r="V24" i="53"/>
  <c r="W24" i="53" s="1"/>
  <c r="R24" i="53"/>
  <c r="S24" i="53" s="1"/>
  <c r="M24" i="53"/>
  <c r="O24" i="53" s="1"/>
  <c r="L24" i="53"/>
  <c r="G24" i="53"/>
  <c r="J24" i="53" s="1"/>
  <c r="E24" i="53"/>
  <c r="V23" i="53"/>
  <c r="W23" i="53" s="1"/>
  <c r="R23" i="53"/>
  <c r="S23" i="53" s="1"/>
  <c r="M23" i="53"/>
  <c r="L23" i="53"/>
  <c r="O23" i="53" s="1"/>
  <c r="G23" i="53"/>
  <c r="J23" i="53" s="1"/>
  <c r="E23" i="53"/>
  <c r="V19" i="53"/>
  <c r="W19" i="53" s="1"/>
  <c r="R19" i="53"/>
  <c r="S19" i="53" s="1"/>
  <c r="M19" i="53"/>
  <c r="L19" i="53"/>
  <c r="O19" i="53" s="1"/>
  <c r="G19" i="53"/>
  <c r="J19" i="53" s="1"/>
  <c r="E19" i="53"/>
  <c r="V18" i="53"/>
  <c r="W18" i="53" s="1"/>
  <c r="R18" i="53"/>
  <c r="S18" i="53" s="1"/>
  <c r="M18" i="53"/>
  <c r="L18" i="53"/>
  <c r="J18" i="53"/>
  <c r="G18" i="53"/>
  <c r="E18" i="53"/>
  <c r="V17" i="53"/>
  <c r="W17" i="53" s="1"/>
  <c r="R17" i="53"/>
  <c r="S17" i="53" s="1"/>
  <c r="M17" i="53"/>
  <c r="L17" i="53"/>
  <c r="G17" i="53"/>
  <c r="J17" i="53" s="1"/>
  <c r="E17" i="53"/>
  <c r="V16" i="53"/>
  <c r="W16" i="53" s="1"/>
  <c r="R16" i="53"/>
  <c r="S16" i="53" s="1"/>
  <c r="M16" i="53"/>
  <c r="L16" i="53"/>
  <c r="O16" i="53" s="1"/>
  <c r="G16" i="53"/>
  <c r="J16" i="53" s="1"/>
  <c r="E16" i="53"/>
  <c r="V15" i="53"/>
  <c r="W15" i="53" s="1"/>
  <c r="R15" i="53"/>
  <c r="S15" i="53" s="1"/>
  <c r="M15" i="53"/>
  <c r="L15" i="53"/>
  <c r="O15" i="53" s="1"/>
  <c r="G15" i="53"/>
  <c r="J15" i="53" s="1"/>
  <c r="E15" i="53"/>
  <c r="V14" i="53"/>
  <c r="W14" i="53" s="1"/>
  <c r="R14" i="53"/>
  <c r="S14" i="53" s="1"/>
  <c r="M14" i="53"/>
  <c r="L14" i="53"/>
  <c r="J14" i="53"/>
  <c r="G14" i="53"/>
  <c r="E14" i="53"/>
  <c r="V13" i="53"/>
  <c r="W13" i="53" s="1"/>
  <c r="R13" i="53"/>
  <c r="S13" i="53" s="1"/>
  <c r="M13" i="53"/>
  <c r="O13" i="53" s="1"/>
  <c r="L13" i="53"/>
  <c r="G13" i="53"/>
  <c r="J13" i="53" s="1"/>
  <c r="E13" i="53"/>
  <c r="V12" i="53"/>
  <c r="W12" i="53" s="1"/>
  <c r="R12" i="53"/>
  <c r="S12" i="53" s="1"/>
  <c r="M12" i="53"/>
  <c r="L12" i="53"/>
  <c r="O12" i="53" s="1"/>
  <c r="G12" i="53"/>
  <c r="J12" i="53" s="1"/>
  <c r="E12" i="53"/>
  <c r="V11" i="53"/>
  <c r="W11" i="53" s="1"/>
  <c r="R11" i="53"/>
  <c r="S11" i="53" s="1"/>
  <c r="M11" i="53"/>
  <c r="L11" i="53"/>
  <c r="O11" i="53" s="1"/>
  <c r="G11" i="53"/>
  <c r="J11" i="53" s="1"/>
  <c r="E11" i="53"/>
  <c r="V10" i="53"/>
  <c r="W10" i="53" s="1"/>
  <c r="R10" i="53"/>
  <c r="S10" i="53" s="1"/>
  <c r="M10" i="53"/>
  <c r="L10" i="53"/>
  <c r="J10" i="53"/>
  <c r="G10" i="53"/>
  <c r="E10" i="53"/>
  <c r="V9" i="53"/>
  <c r="W9" i="53" s="1"/>
  <c r="R9" i="53"/>
  <c r="S9" i="53" s="1"/>
  <c r="M9" i="53"/>
  <c r="L9" i="53"/>
  <c r="G9" i="53"/>
  <c r="J9" i="53" s="1"/>
  <c r="E9" i="53"/>
  <c r="V8" i="53"/>
  <c r="W8" i="53" s="1"/>
  <c r="R8" i="53"/>
  <c r="S8" i="53" s="1"/>
  <c r="M8" i="53"/>
  <c r="L8" i="53"/>
  <c r="O8" i="53" s="1"/>
  <c r="G8" i="53"/>
  <c r="J8" i="53" s="1"/>
  <c r="E8" i="53"/>
  <c r="W66" i="52"/>
  <c r="S66" i="52"/>
  <c r="N66" i="52"/>
  <c r="G66" i="52"/>
  <c r="W65" i="52"/>
  <c r="S65" i="52"/>
  <c r="N65" i="52"/>
  <c r="G65" i="52"/>
  <c r="W64" i="52"/>
  <c r="S64" i="52"/>
  <c r="N64" i="52"/>
  <c r="G64" i="52"/>
  <c r="W63" i="52"/>
  <c r="S63" i="52"/>
  <c r="S67" i="52" s="1"/>
  <c r="N63" i="52"/>
  <c r="G63" i="52"/>
  <c r="N62" i="52"/>
  <c r="G62" i="52"/>
  <c r="V59" i="52"/>
  <c r="W59" i="52" s="1"/>
  <c r="R59" i="52"/>
  <c r="S59" i="52" s="1"/>
  <c r="M59" i="52"/>
  <c r="L59" i="52"/>
  <c r="G59" i="52"/>
  <c r="J59" i="52" s="1"/>
  <c r="E59" i="52"/>
  <c r="V58" i="52"/>
  <c r="W58" i="52" s="1"/>
  <c r="S58" i="52"/>
  <c r="R58" i="52"/>
  <c r="M58" i="52"/>
  <c r="L58" i="52"/>
  <c r="O58" i="52" s="1"/>
  <c r="G58" i="52"/>
  <c r="J58" i="52" s="1"/>
  <c r="E58" i="52"/>
  <c r="V57" i="52"/>
  <c r="W57" i="52" s="1"/>
  <c r="S57" i="52"/>
  <c r="R57" i="52"/>
  <c r="M57" i="52"/>
  <c r="L57" i="52"/>
  <c r="O57" i="52" s="1"/>
  <c r="G57" i="52"/>
  <c r="J57" i="52" s="1"/>
  <c r="E57" i="52"/>
  <c r="V56" i="52"/>
  <c r="W56" i="52" s="1"/>
  <c r="R56" i="52"/>
  <c r="S56" i="52" s="1"/>
  <c r="M56" i="52"/>
  <c r="L56" i="52"/>
  <c r="G56" i="52"/>
  <c r="J56" i="52" s="1"/>
  <c r="E56" i="52"/>
  <c r="V55" i="52"/>
  <c r="W55" i="52" s="1"/>
  <c r="R55" i="52"/>
  <c r="S55" i="52" s="1"/>
  <c r="M55" i="52"/>
  <c r="L55" i="52"/>
  <c r="O55" i="52" s="1"/>
  <c r="G55" i="52"/>
  <c r="J55" i="52" s="1"/>
  <c r="E55" i="52"/>
  <c r="V51" i="52"/>
  <c r="W51" i="52" s="1"/>
  <c r="R51" i="52"/>
  <c r="S51" i="52" s="1"/>
  <c r="M51" i="52"/>
  <c r="L51" i="52"/>
  <c r="O51" i="52" s="1"/>
  <c r="G51" i="52"/>
  <c r="J51" i="52" s="1"/>
  <c r="E51" i="52"/>
  <c r="V50" i="52"/>
  <c r="W50" i="52" s="1"/>
  <c r="R50" i="52"/>
  <c r="S50" i="52" s="1"/>
  <c r="M50" i="52"/>
  <c r="L50" i="52"/>
  <c r="G50" i="52"/>
  <c r="J50" i="52" s="1"/>
  <c r="E50" i="52"/>
  <c r="V49" i="52"/>
  <c r="W49" i="52" s="1"/>
  <c r="R49" i="52"/>
  <c r="S49" i="52" s="1"/>
  <c r="M49" i="52"/>
  <c r="L49" i="52"/>
  <c r="G49" i="52"/>
  <c r="J49" i="52" s="1"/>
  <c r="E49" i="52"/>
  <c r="V48" i="52"/>
  <c r="W48" i="52" s="1"/>
  <c r="R48" i="52"/>
  <c r="S48" i="52" s="1"/>
  <c r="M48" i="52"/>
  <c r="L48" i="52"/>
  <c r="G48" i="52"/>
  <c r="J48" i="52" s="1"/>
  <c r="E48" i="52"/>
  <c r="V47" i="52"/>
  <c r="W47" i="52" s="1"/>
  <c r="R47" i="52"/>
  <c r="S47" i="52" s="1"/>
  <c r="M47" i="52"/>
  <c r="L47" i="52"/>
  <c r="O47" i="52" s="1"/>
  <c r="G47" i="52"/>
  <c r="J47" i="52" s="1"/>
  <c r="E47" i="52"/>
  <c r="V46" i="52"/>
  <c r="W46" i="52" s="1"/>
  <c r="S46" i="52"/>
  <c r="R46" i="52"/>
  <c r="M46" i="52"/>
  <c r="L46" i="52"/>
  <c r="O46" i="52" s="1"/>
  <c r="G46" i="52"/>
  <c r="J46" i="52" s="1"/>
  <c r="E46" i="52"/>
  <c r="V45" i="52"/>
  <c r="W45" i="52" s="1"/>
  <c r="R45" i="52"/>
  <c r="S45" i="52" s="1"/>
  <c r="M45" i="52"/>
  <c r="L45" i="52"/>
  <c r="G45" i="52"/>
  <c r="J45" i="52" s="1"/>
  <c r="E45" i="52"/>
  <c r="V44" i="52"/>
  <c r="W44" i="52" s="1"/>
  <c r="R44" i="52"/>
  <c r="S44" i="52" s="1"/>
  <c r="M44" i="52"/>
  <c r="L44" i="52"/>
  <c r="O44" i="52" s="1"/>
  <c r="G44" i="52"/>
  <c r="J44" i="52" s="1"/>
  <c r="E44" i="52"/>
  <c r="V43" i="52"/>
  <c r="W43" i="52" s="1"/>
  <c r="R43" i="52"/>
  <c r="S43" i="52" s="1"/>
  <c r="M43" i="52"/>
  <c r="L43" i="52"/>
  <c r="O43" i="52" s="1"/>
  <c r="G43" i="52"/>
  <c r="J43" i="52" s="1"/>
  <c r="E43" i="52"/>
  <c r="V42" i="52"/>
  <c r="W42" i="52" s="1"/>
  <c r="R42" i="52"/>
  <c r="S42" i="52" s="1"/>
  <c r="M42" i="52"/>
  <c r="L42" i="52"/>
  <c r="G42" i="52"/>
  <c r="J42" i="52" s="1"/>
  <c r="E42" i="52"/>
  <c r="V41" i="52"/>
  <c r="W41" i="52" s="1"/>
  <c r="R41" i="52"/>
  <c r="S41" i="52" s="1"/>
  <c r="M41" i="52"/>
  <c r="L41" i="52"/>
  <c r="G41" i="52"/>
  <c r="J41" i="52" s="1"/>
  <c r="E41" i="52"/>
  <c r="V40" i="52"/>
  <c r="W40" i="52" s="1"/>
  <c r="R40" i="52"/>
  <c r="S40" i="52" s="1"/>
  <c r="M40" i="52"/>
  <c r="L40" i="52"/>
  <c r="O40" i="52" s="1"/>
  <c r="G40" i="52"/>
  <c r="J40" i="52" s="1"/>
  <c r="E40" i="52"/>
  <c r="T34" i="52"/>
  <c r="V34" i="52" s="1"/>
  <c r="N34" i="52"/>
  <c r="G34" i="52"/>
  <c r="T33" i="52"/>
  <c r="V33" i="52" s="1"/>
  <c r="N33" i="52"/>
  <c r="G33" i="52"/>
  <c r="T32" i="52"/>
  <c r="V32" i="52" s="1"/>
  <c r="N32" i="52"/>
  <c r="G32" i="52"/>
  <c r="T31" i="52"/>
  <c r="V31" i="52" s="1"/>
  <c r="N31" i="52"/>
  <c r="G31" i="52"/>
  <c r="N30" i="52"/>
  <c r="G30" i="52"/>
  <c r="V27" i="52"/>
  <c r="W27" i="52" s="1"/>
  <c r="R27" i="52"/>
  <c r="S27" i="52" s="1"/>
  <c r="M27" i="52"/>
  <c r="L27" i="52"/>
  <c r="G27" i="52"/>
  <c r="J27" i="52" s="1"/>
  <c r="E27" i="52"/>
  <c r="V26" i="52"/>
  <c r="W26" i="52" s="1"/>
  <c r="R26" i="52"/>
  <c r="S26" i="52" s="1"/>
  <c r="M26" i="52"/>
  <c r="L26" i="52"/>
  <c r="O26" i="52" s="1"/>
  <c r="G26" i="52"/>
  <c r="J26" i="52" s="1"/>
  <c r="E26" i="52"/>
  <c r="V25" i="52"/>
  <c r="W25" i="52" s="1"/>
  <c r="R25" i="52"/>
  <c r="S25" i="52" s="1"/>
  <c r="M25" i="52"/>
  <c r="L25" i="52"/>
  <c r="G25" i="52"/>
  <c r="J25" i="52" s="1"/>
  <c r="E25" i="52"/>
  <c r="V24" i="52"/>
  <c r="W24" i="52" s="1"/>
  <c r="R24" i="52"/>
  <c r="S24" i="52" s="1"/>
  <c r="M24" i="52"/>
  <c r="L24" i="52"/>
  <c r="G24" i="52"/>
  <c r="J24" i="52" s="1"/>
  <c r="E24" i="52"/>
  <c r="V23" i="52"/>
  <c r="W23" i="52" s="1"/>
  <c r="R23" i="52"/>
  <c r="S23" i="52" s="1"/>
  <c r="M23" i="52"/>
  <c r="L23" i="52"/>
  <c r="G23" i="52"/>
  <c r="J23" i="52" s="1"/>
  <c r="E23" i="52"/>
  <c r="V19" i="52"/>
  <c r="W19" i="52" s="1"/>
  <c r="R19" i="52"/>
  <c r="S19" i="52" s="1"/>
  <c r="M19" i="52"/>
  <c r="L19" i="52"/>
  <c r="G19" i="52"/>
  <c r="J19" i="52" s="1"/>
  <c r="E19" i="52"/>
  <c r="V18" i="52"/>
  <c r="W18" i="52" s="1"/>
  <c r="R18" i="52"/>
  <c r="S18" i="52" s="1"/>
  <c r="M18" i="52"/>
  <c r="L18" i="52"/>
  <c r="G18" i="52"/>
  <c r="J18" i="52" s="1"/>
  <c r="E18" i="52"/>
  <c r="V17" i="52"/>
  <c r="W17" i="52" s="1"/>
  <c r="R17" i="52"/>
  <c r="S17" i="52" s="1"/>
  <c r="M17" i="52"/>
  <c r="L17" i="52"/>
  <c r="G17" i="52"/>
  <c r="J17" i="52" s="1"/>
  <c r="E17" i="52"/>
  <c r="V16" i="52"/>
  <c r="W16" i="52" s="1"/>
  <c r="R16" i="52"/>
  <c r="S16" i="52" s="1"/>
  <c r="M16" i="52"/>
  <c r="L16" i="52"/>
  <c r="G16" i="52"/>
  <c r="J16" i="52" s="1"/>
  <c r="E16" i="52"/>
  <c r="V15" i="52"/>
  <c r="W15" i="52" s="1"/>
  <c r="R15" i="52"/>
  <c r="S15" i="52" s="1"/>
  <c r="M15" i="52"/>
  <c r="L15" i="52"/>
  <c r="G15" i="52"/>
  <c r="J15" i="52" s="1"/>
  <c r="E15" i="52"/>
  <c r="V14" i="52"/>
  <c r="W14" i="52" s="1"/>
  <c r="R14" i="52"/>
  <c r="S14" i="52" s="1"/>
  <c r="M14" i="52"/>
  <c r="L14" i="52"/>
  <c r="G14" i="52"/>
  <c r="J14" i="52" s="1"/>
  <c r="E14" i="52"/>
  <c r="V13" i="52"/>
  <c r="W13" i="52" s="1"/>
  <c r="R13" i="52"/>
  <c r="S13" i="52" s="1"/>
  <c r="M13" i="52"/>
  <c r="L13" i="52"/>
  <c r="G13" i="52"/>
  <c r="J13" i="52" s="1"/>
  <c r="E13" i="52"/>
  <c r="V12" i="52"/>
  <c r="W12" i="52" s="1"/>
  <c r="R12" i="52"/>
  <c r="S12" i="52" s="1"/>
  <c r="M12" i="52"/>
  <c r="O12" i="52" s="1"/>
  <c r="L12" i="52"/>
  <c r="G12" i="52"/>
  <c r="J12" i="52" s="1"/>
  <c r="E12" i="52"/>
  <c r="V11" i="52"/>
  <c r="W11" i="52" s="1"/>
  <c r="R11" i="52"/>
  <c r="S11" i="52" s="1"/>
  <c r="M11" i="52"/>
  <c r="L11" i="52"/>
  <c r="O11" i="52" s="1"/>
  <c r="J11" i="52"/>
  <c r="G11" i="52"/>
  <c r="E11" i="52"/>
  <c r="V10" i="52"/>
  <c r="W10" i="52" s="1"/>
  <c r="R10" i="52"/>
  <c r="S10" i="52" s="1"/>
  <c r="M10" i="52"/>
  <c r="L10" i="52"/>
  <c r="G10" i="52"/>
  <c r="J10" i="52" s="1"/>
  <c r="E10" i="52"/>
  <c r="V9" i="52"/>
  <c r="W9" i="52" s="1"/>
  <c r="R9" i="52"/>
  <c r="S9" i="52" s="1"/>
  <c r="M9" i="52"/>
  <c r="L9" i="52"/>
  <c r="O9" i="52" s="1"/>
  <c r="G9" i="52"/>
  <c r="J9" i="52" s="1"/>
  <c r="E9" i="52"/>
  <c r="V8" i="52"/>
  <c r="W8" i="52" s="1"/>
  <c r="R8" i="52"/>
  <c r="S8" i="52" s="1"/>
  <c r="M8" i="52"/>
  <c r="L8" i="52"/>
  <c r="G8" i="52"/>
  <c r="J8" i="52" s="1"/>
  <c r="E8" i="52"/>
  <c r="M82" i="51"/>
  <c r="I82" i="51"/>
  <c r="E82" i="51"/>
  <c r="M81" i="51"/>
  <c r="I81" i="51"/>
  <c r="E81" i="51"/>
  <c r="M80" i="51"/>
  <c r="I80" i="51"/>
  <c r="E80" i="51"/>
  <c r="M79" i="51"/>
  <c r="I79" i="51"/>
  <c r="E79" i="51"/>
  <c r="E83" i="51" s="1"/>
  <c r="L74" i="51"/>
  <c r="K74" i="51"/>
  <c r="F74" i="51"/>
  <c r="E74" i="51"/>
  <c r="F73" i="51"/>
  <c r="E73" i="51"/>
  <c r="F72" i="51"/>
  <c r="E72" i="51"/>
  <c r="L71" i="51"/>
  <c r="K71" i="51"/>
  <c r="F71" i="51"/>
  <c r="E71" i="51"/>
  <c r="L70" i="51"/>
  <c r="K70" i="51"/>
  <c r="F70" i="51"/>
  <c r="E70" i="51"/>
  <c r="W66" i="51"/>
  <c r="S66" i="51"/>
  <c r="N66" i="51"/>
  <c r="G66" i="51"/>
  <c r="W65" i="51"/>
  <c r="S65" i="51"/>
  <c r="N65" i="51"/>
  <c r="G65" i="51"/>
  <c r="W64" i="51"/>
  <c r="S64" i="51"/>
  <c r="N64" i="51"/>
  <c r="G64" i="51"/>
  <c r="W63" i="51"/>
  <c r="S63" i="51"/>
  <c r="N63" i="51"/>
  <c r="G63" i="51"/>
  <c r="N62" i="51"/>
  <c r="G62" i="51"/>
  <c r="V59" i="51"/>
  <c r="W59" i="51" s="1"/>
  <c r="R59" i="51"/>
  <c r="S59" i="51" s="1"/>
  <c r="M59" i="51"/>
  <c r="L59" i="51"/>
  <c r="O59" i="51" s="1"/>
  <c r="G59" i="51"/>
  <c r="J59" i="51" s="1"/>
  <c r="E59" i="51"/>
  <c r="V58" i="51"/>
  <c r="W58" i="51" s="1"/>
  <c r="R58" i="51"/>
  <c r="S58" i="51" s="1"/>
  <c r="M58" i="51"/>
  <c r="L58" i="51"/>
  <c r="O58" i="51" s="1"/>
  <c r="G58" i="51"/>
  <c r="J58" i="51" s="1"/>
  <c r="E58" i="51"/>
  <c r="V57" i="51"/>
  <c r="W57" i="51" s="1"/>
  <c r="R57" i="51"/>
  <c r="S57" i="51" s="1"/>
  <c r="M57" i="51"/>
  <c r="L57" i="51"/>
  <c r="G57" i="51"/>
  <c r="J57" i="51" s="1"/>
  <c r="E57" i="51"/>
  <c r="V56" i="51"/>
  <c r="W56" i="51" s="1"/>
  <c r="R56" i="51"/>
  <c r="S56" i="51" s="1"/>
  <c r="M56" i="51"/>
  <c r="L56" i="51"/>
  <c r="G56" i="51"/>
  <c r="J56" i="51" s="1"/>
  <c r="E56" i="51"/>
  <c r="V55" i="51"/>
  <c r="W55" i="51" s="1"/>
  <c r="R55" i="51"/>
  <c r="S55" i="51" s="1"/>
  <c r="M55" i="51"/>
  <c r="L55" i="51"/>
  <c r="G55" i="51"/>
  <c r="J55" i="51" s="1"/>
  <c r="E55" i="51"/>
  <c r="V51" i="51"/>
  <c r="W51" i="51" s="1"/>
  <c r="R51" i="51"/>
  <c r="S51" i="51" s="1"/>
  <c r="M51" i="51"/>
  <c r="L51" i="51"/>
  <c r="O51" i="51" s="1"/>
  <c r="G51" i="51"/>
  <c r="J51" i="51" s="1"/>
  <c r="E51" i="51"/>
  <c r="V50" i="51"/>
  <c r="W50" i="51" s="1"/>
  <c r="R50" i="51"/>
  <c r="S50" i="51" s="1"/>
  <c r="M50" i="51"/>
  <c r="O50" i="51" s="1"/>
  <c r="L50" i="51"/>
  <c r="G50" i="51"/>
  <c r="J50" i="51" s="1"/>
  <c r="E50" i="51"/>
  <c r="V49" i="51"/>
  <c r="W49" i="51" s="1"/>
  <c r="R49" i="51"/>
  <c r="S49" i="51" s="1"/>
  <c r="M49" i="51"/>
  <c r="L49" i="51"/>
  <c r="G49" i="51"/>
  <c r="J49" i="51" s="1"/>
  <c r="E49" i="51"/>
  <c r="V48" i="51"/>
  <c r="W48" i="51" s="1"/>
  <c r="R48" i="51"/>
  <c r="S48" i="51" s="1"/>
  <c r="M48" i="51"/>
  <c r="L48" i="51"/>
  <c r="O48" i="51" s="1"/>
  <c r="G48" i="51"/>
  <c r="J48" i="51" s="1"/>
  <c r="E48" i="51"/>
  <c r="V47" i="51"/>
  <c r="W47" i="51" s="1"/>
  <c r="R47" i="51"/>
  <c r="S47" i="51" s="1"/>
  <c r="M47" i="51"/>
  <c r="L47" i="51"/>
  <c r="O47" i="51" s="1"/>
  <c r="G47" i="51"/>
  <c r="J47" i="51" s="1"/>
  <c r="E47" i="51"/>
  <c r="V46" i="51"/>
  <c r="W46" i="51" s="1"/>
  <c r="R46" i="51"/>
  <c r="S46" i="51" s="1"/>
  <c r="M46" i="51"/>
  <c r="L46" i="51"/>
  <c r="G46" i="51"/>
  <c r="J46" i="51" s="1"/>
  <c r="E46" i="51"/>
  <c r="V45" i="51"/>
  <c r="W45" i="51" s="1"/>
  <c r="R45" i="51"/>
  <c r="S45" i="51" s="1"/>
  <c r="M45" i="51"/>
  <c r="L45" i="51"/>
  <c r="G45" i="51"/>
  <c r="J45" i="51" s="1"/>
  <c r="E45" i="51"/>
  <c r="V44" i="51"/>
  <c r="W44" i="51" s="1"/>
  <c r="R44" i="51"/>
  <c r="S44" i="51" s="1"/>
  <c r="M44" i="51"/>
  <c r="L44" i="51"/>
  <c r="O44" i="51" s="1"/>
  <c r="G44" i="51"/>
  <c r="J44" i="51" s="1"/>
  <c r="E44" i="51"/>
  <c r="V43" i="51"/>
  <c r="W43" i="51" s="1"/>
  <c r="R43" i="51"/>
  <c r="S43" i="51" s="1"/>
  <c r="M43" i="51"/>
  <c r="L43" i="51"/>
  <c r="G43" i="51"/>
  <c r="J43" i="51" s="1"/>
  <c r="E43" i="51"/>
  <c r="V42" i="51"/>
  <c r="W42" i="51" s="1"/>
  <c r="R42" i="51"/>
  <c r="S42" i="51" s="1"/>
  <c r="M42" i="51"/>
  <c r="L42" i="51"/>
  <c r="G42" i="51"/>
  <c r="J42" i="51" s="1"/>
  <c r="E42" i="51"/>
  <c r="V41" i="51"/>
  <c r="W41" i="51" s="1"/>
  <c r="R41" i="51"/>
  <c r="S41" i="51" s="1"/>
  <c r="M41" i="51"/>
  <c r="L41" i="51"/>
  <c r="G41" i="51"/>
  <c r="J41" i="51" s="1"/>
  <c r="E41" i="51"/>
  <c r="V40" i="51"/>
  <c r="W40" i="51" s="1"/>
  <c r="R40" i="51"/>
  <c r="S40" i="51" s="1"/>
  <c r="M40" i="51"/>
  <c r="L40" i="51"/>
  <c r="O40" i="51" s="1"/>
  <c r="G40" i="51"/>
  <c r="J40" i="51" s="1"/>
  <c r="E40" i="51"/>
  <c r="T34" i="51"/>
  <c r="V34" i="51" s="1"/>
  <c r="N34" i="51"/>
  <c r="G34" i="51"/>
  <c r="T33" i="51"/>
  <c r="V33" i="51" s="1"/>
  <c r="N33" i="51"/>
  <c r="G33" i="51"/>
  <c r="T32" i="51"/>
  <c r="N32" i="51"/>
  <c r="G32" i="51"/>
  <c r="V31" i="51"/>
  <c r="T31" i="51"/>
  <c r="N31" i="51"/>
  <c r="G31" i="51"/>
  <c r="N30" i="51"/>
  <c r="G30" i="51"/>
  <c r="V27" i="51"/>
  <c r="W27" i="51" s="1"/>
  <c r="R27" i="51"/>
  <c r="S27" i="51" s="1"/>
  <c r="M27" i="51"/>
  <c r="L27" i="51"/>
  <c r="O27" i="51" s="1"/>
  <c r="G27" i="51"/>
  <c r="J27" i="51" s="1"/>
  <c r="E27" i="51"/>
  <c r="V26" i="51"/>
  <c r="W26" i="51" s="1"/>
  <c r="R26" i="51"/>
  <c r="S26" i="51" s="1"/>
  <c r="M26" i="51"/>
  <c r="L26" i="51"/>
  <c r="O26" i="51" s="1"/>
  <c r="G26" i="51"/>
  <c r="J26" i="51" s="1"/>
  <c r="E26" i="51"/>
  <c r="V25" i="51"/>
  <c r="W25" i="51" s="1"/>
  <c r="R25" i="51"/>
  <c r="S25" i="51" s="1"/>
  <c r="M25" i="51"/>
  <c r="L25" i="51"/>
  <c r="O25" i="51" s="1"/>
  <c r="G25" i="51"/>
  <c r="J25" i="51" s="1"/>
  <c r="E25" i="51"/>
  <c r="V24" i="51"/>
  <c r="W24" i="51" s="1"/>
  <c r="R24" i="51"/>
  <c r="S24" i="51" s="1"/>
  <c r="M24" i="51"/>
  <c r="L24" i="51"/>
  <c r="G24" i="51"/>
  <c r="J24" i="51" s="1"/>
  <c r="E24" i="51"/>
  <c r="V23" i="51"/>
  <c r="W23" i="51" s="1"/>
  <c r="R23" i="51"/>
  <c r="S23" i="51" s="1"/>
  <c r="M23" i="51"/>
  <c r="L23" i="51"/>
  <c r="O23" i="51" s="1"/>
  <c r="G23" i="51"/>
  <c r="J23" i="51" s="1"/>
  <c r="E23" i="51"/>
  <c r="V19" i="51"/>
  <c r="W19" i="51" s="1"/>
  <c r="R19" i="51"/>
  <c r="S19" i="51" s="1"/>
  <c r="M19" i="51"/>
  <c r="L19" i="51"/>
  <c r="O19" i="51" s="1"/>
  <c r="G19" i="51"/>
  <c r="J19" i="51" s="1"/>
  <c r="E19" i="51"/>
  <c r="V18" i="51"/>
  <c r="W18" i="51" s="1"/>
  <c r="R18" i="51"/>
  <c r="S18" i="51" s="1"/>
  <c r="M18" i="51"/>
  <c r="L18" i="51"/>
  <c r="O18" i="51" s="1"/>
  <c r="G18" i="51"/>
  <c r="J18" i="51" s="1"/>
  <c r="E18" i="51"/>
  <c r="V17" i="51"/>
  <c r="W17" i="51" s="1"/>
  <c r="S17" i="51"/>
  <c r="R17" i="51"/>
  <c r="M17" i="51"/>
  <c r="L17" i="51"/>
  <c r="O17" i="51" s="1"/>
  <c r="G17" i="51"/>
  <c r="J17" i="51" s="1"/>
  <c r="E17" i="51"/>
  <c r="V16" i="51"/>
  <c r="W16" i="51" s="1"/>
  <c r="R16" i="51"/>
  <c r="S16" i="51" s="1"/>
  <c r="M16" i="51"/>
  <c r="L16" i="51"/>
  <c r="O16" i="51" s="1"/>
  <c r="G16" i="51"/>
  <c r="J16" i="51" s="1"/>
  <c r="E16" i="51"/>
  <c r="V15" i="51"/>
  <c r="W15" i="51" s="1"/>
  <c r="R15" i="51"/>
  <c r="S15" i="51" s="1"/>
  <c r="M15" i="51"/>
  <c r="L15" i="51"/>
  <c r="O15" i="51" s="1"/>
  <c r="G15" i="51"/>
  <c r="J15" i="51" s="1"/>
  <c r="E15" i="51"/>
  <c r="V14" i="51"/>
  <c r="W14" i="51" s="1"/>
  <c r="R14" i="51"/>
  <c r="S14" i="51" s="1"/>
  <c r="M14" i="51"/>
  <c r="L14" i="51"/>
  <c r="O14" i="51" s="1"/>
  <c r="G14" i="51"/>
  <c r="J14" i="51" s="1"/>
  <c r="E14" i="51"/>
  <c r="V13" i="51"/>
  <c r="W13" i="51" s="1"/>
  <c r="R13" i="51"/>
  <c r="S13" i="51" s="1"/>
  <c r="M13" i="51"/>
  <c r="L13" i="51"/>
  <c r="O13" i="51" s="1"/>
  <c r="G13" i="51"/>
  <c r="J13" i="51" s="1"/>
  <c r="E13" i="51"/>
  <c r="V12" i="51"/>
  <c r="W12" i="51" s="1"/>
  <c r="R12" i="51"/>
  <c r="S12" i="51" s="1"/>
  <c r="M12" i="51"/>
  <c r="L12" i="51"/>
  <c r="O12" i="51" s="1"/>
  <c r="G12" i="51"/>
  <c r="J12" i="51" s="1"/>
  <c r="E12" i="51"/>
  <c r="V11" i="51"/>
  <c r="W11" i="51" s="1"/>
  <c r="R11" i="51"/>
  <c r="S11" i="51" s="1"/>
  <c r="M11" i="51"/>
  <c r="L11" i="51"/>
  <c r="G11" i="51"/>
  <c r="J11" i="51" s="1"/>
  <c r="E11" i="51"/>
  <c r="V10" i="51"/>
  <c r="W10" i="51" s="1"/>
  <c r="R10" i="51"/>
  <c r="S10" i="51" s="1"/>
  <c r="M10" i="51"/>
  <c r="L10" i="51"/>
  <c r="O10" i="51" s="1"/>
  <c r="G10" i="51"/>
  <c r="J10" i="51" s="1"/>
  <c r="E10" i="51"/>
  <c r="V9" i="51"/>
  <c r="W9" i="51" s="1"/>
  <c r="S9" i="51"/>
  <c r="R9" i="51"/>
  <c r="M9" i="51"/>
  <c r="L9" i="51"/>
  <c r="O9" i="51" s="1"/>
  <c r="G9" i="51"/>
  <c r="J9" i="51" s="1"/>
  <c r="E9" i="51"/>
  <c r="V8" i="51"/>
  <c r="W8" i="51" s="1"/>
  <c r="R8" i="51"/>
  <c r="S8" i="51" s="1"/>
  <c r="M8" i="51"/>
  <c r="L8" i="51"/>
  <c r="O8" i="51" s="1"/>
  <c r="G8" i="51"/>
  <c r="J8" i="51" s="1"/>
  <c r="E8" i="51"/>
  <c r="I83" i="51" l="1"/>
  <c r="O24" i="51"/>
  <c r="G35" i="51"/>
  <c r="U35" i="51"/>
  <c r="O8" i="52"/>
  <c r="O17" i="52"/>
  <c r="O50" i="52"/>
  <c r="O59" i="52"/>
  <c r="W35" i="52"/>
  <c r="O45" i="51"/>
  <c r="O49" i="51"/>
  <c r="O11" i="51"/>
  <c r="O55" i="51"/>
  <c r="O42" i="52"/>
  <c r="O48" i="52"/>
  <c r="O14" i="53"/>
  <c r="O25" i="53"/>
  <c r="O45" i="53"/>
  <c r="O56" i="53"/>
  <c r="O8" i="54"/>
  <c r="O12" i="54"/>
  <c r="O16" i="54"/>
  <c r="O23" i="54"/>
  <c r="O27" i="54"/>
  <c r="O43" i="54"/>
  <c r="O42" i="55"/>
  <c r="O46" i="55"/>
  <c r="E83" i="55"/>
  <c r="O27" i="57"/>
  <c r="U35" i="57"/>
  <c r="O43" i="57"/>
  <c r="O57" i="57"/>
  <c r="O12" i="58"/>
  <c r="O8" i="59"/>
  <c r="O12" i="59"/>
  <c r="O18" i="59"/>
  <c r="O25" i="59"/>
  <c r="O8" i="60"/>
  <c r="O25" i="60"/>
  <c r="N35" i="60" s="1"/>
  <c r="G35" i="60"/>
  <c r="O40" i="60"/>
  <c r="O49" i="60"/>
  <c r="O43" i="61"/>
  <c r="W67" i="62"/>
  <c r="U67" i="62" s="1"/>
  <c r="O10" i="63"/>
  <c r="O15" i="63"/>
  <c r="O59" i="66"/>
  <c r="O24" i="68"/>
  <c r="G35" i="68"/>
  <c r="S67" i="55"/>
  <c r="G67" i="56"/>
  <c r="O56" i="57"/>
  <c r="G67" i="60"/>
  <c r="E83" i="60"/>
  <c r="O43" i="64"/>
  <c r="O51" i="66"/>
  <c r="O45" i="67"/>
  <c r="O43" i="68"/>
  <c r="G35" i="69"/>
  <c r="O44" i="53"/>
  <c r="O55" i="53"/>
  <c r="O15" i="54"/>
  <c r="O41" i="54"/>
  <c r="O51" i="54"/>
  <c r="O8" i="55"/>
  <c r="O45" i="55"/>
  <c r="O50" i="55"/>
  <c r="O14" i="56"/>
  <c r="O27" i="56"/>
  <c r="O48" i="56"/>
  <c r="O56" i="56"/>
  <c r="O42" i="57"/>
  <c r="N67" i="57" s="1"/>
  <c r="O43" i="58"/>
  <c r="O49" i="59"/>
  <c r="O11" i="60"/>
  <c r="O23" i="60"/>
  <c r="O14" i="61"/>
  <c r="O18" i="61"/>
  <c r="O48" i="61"/>
  <c r="W67" i="61"/>
  <c r="U67" i="61" s="1"/>
  <c r="O42" i="62"/>
  <c r="O46" i="62"/>
  <c r="O14" i="63"/>
  <c r="O27" i="63"/>
  <c r="O48" i="63"/>
  <c r="O10" i="64"/>
  <c r="O48" i="64"/>
  <c r="O56" i="64"/>
  <c r="O19" i="65"/>
  <c r="O26" i="65"/>
  <c r="O47" i="65"/>
  <c r="E83" i="65"/>
  <c r="O11" i="66"/>
  <c r="O15" i="66"/>
  <c r="O40" i="66"/>
  <c r="O57" i="66"/>
  <c r="O40" i="67"/>
  <c r="O49" i="67"/>
  <c r="O56" i="67"/>
  <c r="O42" i="68"/>
  <c r="O55" i="68"/>
  <c r="O40" i="69"/>
  <c r="W67" i="57"/>
  <c r="U67" i="57" s="1"/>
  <c r="S67" i="60"/>
  <c r="G67" i="61"/>
  <c r="S67" i="62"/>
  <c r="W67" i="64"/>
  <c r="U67" i="64" s="1"/>
  <c r="S67" i="65"/>
  <c r="O15" i="68"/>
  <c r="O44" i="69"/>
  <c r="O56" i="69"/>
  <c r="O10" i="53"/>
  <c r="O18" i="53"/>
  <c r="O41" i="53"/>
  <c r="O49" i="53"/>
  <c r="O14" i="54"/>
  <c r="O18" i="54"/>
  <c r="O25" i="54"/>
  <c r="O40" i="54"/>
  <c r="O44" i="55"/>
  <c r="O8" i="56"/>
  <c r="O45" i="57"/>
  <c r="O51" i="57"/>
  <c r="O19" i="58"/>
  <c r="O27" i="60"/>
  <c r="O51" i="60"/>
  <c r="G35" i="61"/>
  <c r="O51" i="61"/>
  <c r="I83" i="61"/>
  <c r="O18" i="62"/>
  <c r="O26" i="62"/>
  <c r="O41" i="62"/>
  <c r="O45" i="62"/>
  <c r="O50" i="62"/>
  <c r="O8" i="63"/>
  <c r="O13" i="63"/>
  <c r="O18" i="63"/>
  <c r="O26" i="63"/>
  <c r="M83" i="63"/>
  <c r="O18" i="64"/>
  <c r="O46" i="64"/>
  <c r="O18" i="65"/>
  <c r="O25" i="65"/>
  <c r="O41" i="65"/>
  <c r="O46" i="65"/>
  <c r="O23" i="66"/>
  <c r="O43" i="66"/>
  <c r="O49" i="66"/>
  <c r="O16" i="67"/>
  <c r="O23" i="67"/>
  <c r="O26" i="68"/>
  <c r="O41" i="68"/>
  <c r="O51" i="68"/>
  <c r="M83" i="68"/>
  <c r="O9" i="69"/>
  <c r="O48" i="69"/>
  <c r="I83" i="69"/>
  <c r="G35" i="53"/>
  <c r="E83" i="53"/>
  <c r="G67" i="54"/>
  <c r="O26" i="58"/>
  <c r="O47" i="58"/>
  <c r="W67" i="63"/>
  <c r="U67" i="63" s="1"/>
  <c r="G67" i="66"/>
  <c r="O9" i="53"/>
  <c r="O17" i="53"/>
  <c r="O40" i="53"/>
  <c r="O48" i="53"/>
  <c r="O59" i="53"/>
  <c r="S67" i="53"/>
  <c r="I83" i="53"/>
  <c r="O23" i="55"/>
  <c r="O43" i="55"/>
  <c r="O48" i="55"/>
  <c r="O56" i="55"/>
  <c r="O12" i="56"/>
  <c r="O17" i="56"/>
  <c r="O41" i="56"/>
  <c r="O50" i="56"/>
  <c r="O58" i="56"/>
  <c r="O8" i="57"/>
  <c r="O12" i="57"/>
  <c r="O44" i="57"/>
  <c r="O50" i="57"/>
  <c r="O46" i="58"/>
  <c r="O19" i="59"/>
  <c r="O26" i="59"/>
  <c r="I83" i="59"/>
  <c r="O41" i="60"/>
  <c r="O46" i="60"/>
  <c r="O23" i="61"/>
  <c r="O44" i="61"/>
  <c r="O8" i="62"/>
  <c r="O25" i="62"/>
  <c r="G35" i="62"/>
  <c r="O44" i="62"/>
  <c r="O57" i="62"/>
  <c r="O11" i="63"/>
  <c r="O50" i="63"/>
  <c r="O58" i="63"/>
  <c r="O24" i="64"/>
  <c r="O40" i="64"/>
  <c r="N67" i="64" s="1"/>
  <c r="O45" i="64"/>
  <c r="O59" i="64"/>
  <c r="O13" i="65"/>
  <c r="O40" i="65"/>
  <c r="O49" i="65"/>
  <c r="O57" i="65"/>
  <c r="O19" i="66"/>
  <c r="O26" i="66"/>
  <c r="O42" i="66"/>
  <c r="O48" i="66"/>
  <c r="O55" i="66"/>
  <c r="I83" i="66"/>
  <c r="O14" i="67"/>
  <c r="O19" i="67"/>
  <c r="O42" i="67"/>
  <c r="O51" i="67"/>
  <c r="N67" i="67" s="1"/>
  <c r="I83" i="67"/>
  <c r="O9" i="68"/>
  <c r="O42" i="69"/>
  <c r="K35" i="69"/>
  <c r="O24" i="69"/>
  <c r="O55" i="69"/>
  <c r="O13" i="69"/>
  <c r="U35" i="69"/>
  <c r="O17" i="69"/>
  <c r="O50" i="69"/>
  <c r="G67" i="69"/>
  <c r="O14" i="69"/>
  <c r="O19" i="69"/>
  <c r="O41" i="69"/>
  <c r="O49" i="69"/>
  <c r="E83" i="69"/>
  <c r="O10" i="68"/>
  <c r="K35" i="68"/>
  <c r="S60" i="68"/>
  <c r="O8" i="68"/>
  <c r="O13" i="68"/>
  <c r="O14" i="68"/>
  <c r="O19" i="68"/>
  <c r="O27" i="68"/>
  <c r="U35" i="68"/>
  <c r="O46" i="68"/>
  <c r="O18" i="68"/>
  <c r="W67" i="68"/>
  <c r="U67" i="68" s="1"/>
  <c r="O17" i="68"/>
  <c r="G67" i="68"/>
  <c r="O11" i="68"/>
  <c r="O16" i="68"/>
  <c r="O25" i="68"/>
  <c r="O57" i="68"/>
  <c r="I83" i="68"/>
  <c r="K35" i="67"/>
  <c r="O9" i="67"/>
  <c r="N35" i="67" s="1"/>
  <c r="M83" i="67"/>
  <c r="O17" i="67"/>
  <c r="O41" i="67"/>
  <c r="O13" i="67"/>
  <c r="U35" i="67"/>
  <c r="O12" i="67"/>
  <c r="O25" i="67"/>
  <c r="O26" i="67"/>
  <c r="O46" i="67"/>
  <c r="O48" i="67"/>
  <c r="O10" i="66"/>
  <c r="K35" i="66"/>
  <c r="O17" i="66"/>
  <c r="O8" i="66"/>
  <c r="O16" i="66"/>
  <c r="O27" i="66"/>
  <c r="O18" i="66"/>
  <c r="E83" i="66"/>
  <c r="W67" i="66"/>
  <c r="U67" i="66" s="1"/>
  <c r="O14" i="66"/>
  <c r="O25" i="66"/>
  <c r="G35" i="66"/>
  <c r="O13" i="66"/>
  <c r="O24" i="66"/>
  <c r="O50" i="66"/>
  <c r="O56" i="66"/>
  <c r="G35" i="65"/>
  <c r="I83" i="65"/>
  <c r="M83" i="65"/>
  <c r="O17" i="65"/>
  <c r="O14" i="65"/>
  <c r="N35" i="65" s="1"/>
  <c r="O44" i="65"/>
  <c r="O55" i="65"/>
  <c r="G67" i="65"/>
  <c r="O9" i="65"/>
  <c r="O42" i="65"/>
  <c r="O50" i="65"/>
  <c r="O47" i="64"/>
  <c r="O58" i="64"/>
  <c r="M83" i="64"/>
  <c r="O14" i="64"/>
  <c r="O25" i="64"/>
  <c r="E83" i="64"/>
  <c r="G35" i="64"/>
  <c r="I83" i="64"/>
  <c r="O11" i="64"/>
  <c r="O19" i="64"/>
  <c r="N35" i="64" s="1"/>
  <c r="O42" i="64"/>
  <c r="O50" i="64"/>
  <c r="W28" i="63"/>
  <c r="O17" i="63"/>
  <c r="O16" i="63"/>
  <c r="N35" i="63" s="1"/>
  <c r="O25" i="63"/>
  <c r="O24" i="63"/>
  <c r="O23" i="63"/>
  <c r="O41" i="63"/>
  <c r="N67" i="63" s="1"/>
  <c r="O19" i="63"/>
  <c r="G35" i="63"/>
  <c r="E83" i="63"/>
  <c r="E83" i="62"/>
  <c r="M83" i="62"/>
  <c r="I83" i="62"/>
  <c r="O15" i="62"/>
  <c r="O55" i="62"/>
  <c r="O24" i="62"/>
  <c r="O9" i="62"/>
  <c r="O17" i="62"/>
  <c r="O13" i="62"/>
  <c r="O27" i="62"/>
  <c r="U35" i="62"/>
  <c r="O40" i="62"/>
  <c r="N67" i="62" s="1"/>
  <c r="O49" i="62"/>
  <c r="G67" i="62"/>
  <c r="O13" i="61"/>
  <c r="O24" i="61"/>
  <c r="M83" i="61"/>
  <c r="O11" i="61"/>
  <c r="O19" i="61"/>
  <c r="K67" i="61"/>
  <c r="O42" i="61"/>
  <c r="O45" i="61"/>
  <c r="N67" i="61" s="1"/>
  <c r="E83" i="61"/>
  <c r="O9" i="61"/>
  <c r="O17" i="61"/>
  <c r="O8" i="61"/>
  <c r="O16" i="61"/>
  <c r="O27" i="61"/>
  <c r="O15" i="61"/>
  <c r="O26" i="61"/>
  <c r="O18" i="60"/>
  <c r="M83" i="60"/>
  <c r="W67" i="60"/>
  <c r="U67" i="60" s="1"/>
  <c r="O50" i="60"/>
  <c r="K35" i="60"/>
  <c r="O10" i="60"/>
  <c r="O17" i="60"/>
  <c r="O57" i="60"/>
  <c r="U35" i="60"/>
  <c r="O9" i="60"/>
  <c r="K67" i="60"/>
  <c r="O42" i="60"/>
  <c r="I83" i="60"/>
  <c r="O12" i="60"/>
  <c r="O45" i="60"/>
  <c r="O47" i="60"/>
  <c r="G35" i="59"/>
  <c r="O13" i="59"/>
  <c r="U35" i="59"/>
  <c r="K35" i="59"/>
  <c r="O17" i="59"/>
  <c r="O46" i="59"/>
  <c r="O48" i="59"/>
  <c r="G67" i="59"/>
  <c r="O10" i="59"/>
  <c r="O11" i="59"/>
  <c r="N35" i="59" s="1"/>
  <c r="O24" i="59"/>
  <c r="O45" i="59"/>
  <c r="E83" i="59"/>
  <c r="O9" i="55"/>
  <c r="M83" i="55"/>
  <c r="O17" i="55"/>
  <c r="O16" i="55"/>
  <c r="G35" i="55"/>
  <c r="O55" i="55"/>
  <c r="O24" i="55"/>
  <c r="K35" i="55"/>
  <c r="I83" i="55"/>
  <c r="O49" i="55"/>
  <c r="G67" i="55"/>
  <c r="O13" i="55"/>
  <c r="O27" i="55"/>
  <c r="U35" i="55"/>
  <c r="U35" i="56"/>
  <c r="O26" i="56"/>
  <c r="O13" i="56"/>
  <c r="O24" i="56"/>
  <c r="O57" i="56"/>
  <c r="O59" i="56"/>
  <c r="E83" i="56"/>
  <c r="K35" i="56"/>
  <c r="O10" i="56"/>
  <c r="O11" i="56"/>
  <c r="O18" i="56"/>
  <c r="O19" i="56"/>
  <c r="M83" i="56"/>
  <c r="O15" i="56"/>
  <c r="S67" i="56"/>
  <c r="I83" i="56"/>
  <c r="G35" i="56"/>
  <c r="O42" i="56"/>
  <c r="O44" i="56"/>
  <c r="O15" i="57"/>
  <c r="G35" i="57"/>
  <c r="O9" i="57"/>
  <c r="O17" i="57"/>
  <c r="O40" i="57"/>
  <c r="O26" i="57"/>
  <c r="O13" i="57"/>
  <c r="O24" i="57"/>
  <c r="E83" i="57"/>
  <c r="S67" i="57"/>
  <c r="I83" i="57"/>
  <c r="M83" i="57"/>
  <c r="K35" i="57"/>
  <c r="O10" i="57"/>
  <c r="O11" i="57"/>
  <c r="N35" i="57" s="1"/>
  <c r="O18" i="57"/>
  <c r="O19" i="57"/>
  <c r="O46" i="57"/>
  <c r="O48" i="57"/>
  <c r="G35" i="58"/>
  <c r="O17" i="58"/>
  <c r="O11" i="58"/>
  <c r="O16" i="58"/>
  <c r="O27" i="58"/>
  <c r="U35" i="58"/>
  <c r="G67" i="58"/>
  <c r="M83" i="58"/>
  <c r="O9" i="58"/>
  <c r="O24" i="58"/>
  <c r="O57" i="58"/>
  <c r="O59" i="58"/>
  <c r="E83" i="58"/>
  <c r="O15" i="58"/>
  <c r="O8" i="58"/>
  <c r="O23" i="58"/>
  <c r="O50" i="58"/>
  <c r="O55" i="58"/>
  <c r="I83" i="58"/>
  <c r="O42" i="51"/>
  <c r="O56" i="51"/>
  <c r="O46" i="51"/>
  <c r="G67" i="51"/>
  <c r="O57" i="51"/>
  <c r="S28" i="51"/>
  <c r="S67" i="51"/>
  <c r="M83" i="51"/>
  <c r="O41" i="51"/>
  <c r="N35" i="51"/>
  <c r="W28" i="51"/>
  <c r="O43" i="51"/>
  <c r="N67" i="51" s="1"/>
  <c r="W67" i="51"/>
  <c r="U67" i="51" s="1"/>
  <c r="O9" i="54"/>
  <c r="N35" i="54" s="1"/>
  <c r="O13" i="54"/>
  <c r="O19" i="54"/>
  <c r="G35" i="54"/>
  <c r="E83" i="54"/>
  <c r="U35" i="54"/>
  <c r="M83" i="54"/>
  <c r="K35" i="54"/>
  <c r="O24" i="54"/>
  <c r="S67" i="54"/>
  <c r="I83" i="54"/>
  <c r="O10" i="54"/>
  <c r="O26" i="54"/>
  <c r="O45" i="54"/>
  <c r="O56" i="54"/>
  <c r="W60" i="52"/>
  <c r="O10" i="52"/>
  <c r="K67" i="52"/>
  <c r="O15" i="52"/>
  <c r="O24" i="52"/>
  <c r="O25" i="52"/>
  <c r="G35" i="52"/>
  <c r="O41" i="52"/>
  <c r="O45" i="52"/>
  <c r="O49" i="52"/>
  <c r="O56" i="52"/>
  <c r="G67" i="52"/>
  <c r="O27" i="52"/>
  <c r="O16" i="52"/>
  <c r="O13" i="52"/>
  <c r="O14" i="52"/>
  <c r="O23" i="52"/>
  <c r="O18" i="52"/>
  <c r="O19" i="52"/>
  <c r="S60" i="52"/>
  <c r="W67" i="52"/>
  <c r="U67" i="52" s="1"/>
  <c r="S28" i="69"/>
  <c r="S60" i="69"/>
  <c r="W28" i="69"/>
  <c r="W60" i="69"/>
  <c r="K67" i="69"/>
  <c r="V31" i="69"/>
  <c r="W35" i="69" s="1"/>
  <c r="S28" i="68"/>
  <c r="W60" i="68"/>
  <c r="W28" i="68"/>
  <c r="K67" i="68"/>
  <c r="V31" i="68"/>
  <c r="W35" i="68" s="1"/>
  <c r="S28" i="67"/>
  <c r="K67" i="67"/>
  <c r="W28" i="67"/>
  <c r="S60" i="67"/>
  <c r="W60" i="67"/>
  <c r="V31" i="67"/>
  <c r="W35" i="67" s="1"/>
  <c r="K67" i="66"/>
  <c r="W35" i="66"/>
  <c r="S28" i="66"/>
  <c r="S60" i="66"/>
  <c r="W28" i="66"/>
  <c r="W60" i="66"/>
  <c r="U35" i="66"/>
  <c r="W35" i="65"/>
  <c r="S28" i="65"/>
  <c r="K67" i="65"/>
  <c r="K35" i="65"/>
  <c r="S60" i="65"/>
  <c r="W60" i="65"/>
  <c r="W28" i="65"/>
  <c r="U35" i="65"/>
  <c r="W35" i="64"/>
  <c r="S28" i="64"/>
  <c r="S60" i="64"/>
  <c r="W28" i="64"/>
  <c r="W60" i="64"/>
  <c r="K35" i="64"/>
  <c r="K67" i="64"/>
  <c r="U35" i="64"/>
  <c r="W35" i="63"/>
  <c r="S60" i="63"/>
  <c r="K67" i="63"/>
  <c r="K35" i="63"/>
  <c r="W60" i="63"/>
  <c r="S28" i="63"/>
  <c r="U35" i="63"/>
  <c r="W28" i="62"/>
  <c r="K67" i="62"/>
  <c r="S28" i="62"/>
  <c r="S60" i="62"/>
  <c r="K35" i="62"/>
  <c r="W60" i="62"/>
  <c r="V31" i="62"/>
  <c r="W35" i="62" s="1"/>
  <c r="W28" i="61"/>
  <c r="W60" i="61"/>
  <c r="K35" i="61"/>
  <c r="W35" i="61"/>
  <c r="S28" i="61"/>
  <c r="S60" i="61"/>
  <c r="U35" i="61"/>
  <c r="S28" i="60"/>
  <c r="W28" i="60"/>
  <c r="S60" i="60"/>
  <c r="W60" i="60"/>
  <c r="V31" i="60"/>
  <c r="W35" i="60" s="1"/>
  <c r="S28" i="59"/>
  <c r="K67" i="59"/>
  <c r="W28" i="59"/>
  <c r="S60" i="59"/>
  <c r="W60" i="59"/>
  <c r="V31" i="59"/>
  <c r="W35" i="59" s="1"/>
  <c r="K67" i="58"/>
  <c r="S28" i="58"/>
  <c r="W28" i="58"/>
  <c r="K35" i="58"/>
  <c r="S60" i="58"/>
  <c r="W60" i="58"/>
  <c r="V31" i="58"/>
  <c r="W35" i="58" s="1"/>
  <c r="K67" i="57"/>
  <c r="S28" i="57"/>
  <c r="S60" i="57"/>
  <c r="W28" i="57"/>
  <c r="W60" i="57"/>
  <c r="V31" i="57"/>
  <c r="W35" i="57" s="1"/>
  <c r="S28" i="56"/>
  <c r="S60" i="56"/>
  <c r="K67" i="56"/>
  <c r="W28" i="56"/>
  <c r="W60" i="56"/>
  <c r="V31" i="56"/>
  <c r="W35" i="56" s="1"/>
  <c r="S28" i="55"/>
  <c r="K67" i="55"/>
  <c r="W28" i="55"/>
  <c r="S60" i="55"/>
  <c r="W60" i="55"/>
  <c r="V31" i="55"/>
  <c r="W35" i="55" s="1"/>
  <c r="W28" i="54"/>
  <c r="S60" i="54"/>
  <c r="W60" i="54"/>
  <c r="K67" i="54"/>
  <c r="S28" i="54"/>
  <c r="V31" i="54"/>
  <c r="W35" i="54" s="1"/>
  <c r="W60" i="53"/>
  <c r="W28" i="53"/>
  <c r="S60" i="53"/>
  <c r="S28" i="53"/>
  <c r="K67" i="53"/>
  <c r="K35" i="53"/>
  <c r="V31" i="53"/>
  <c r="W35" i="53" s="1"/>
  <c r="K35" i="52"/>
  <c r="S28" i="52"/>
  <c r="W28" i="52"/>
  <c r="U35" i="52"/>
  <c r="K67" i="51"/>
  <c r="K35" i="51"/>
  <c r="S60" i="51"/>
  <c r="W60" i="51"/>
  <c r="V32" i="51"/>
  <c r="W35" i="51" s="1"/>
  <c r="N67" i="54" l="1"/>
  <c r="N67" i="58"/>
  <c r="N67" i="56"/>
  <c r="N67" i="66"/>
  <c r="N35" i="68"/>
  <c r="N67" i="69"/>
  <c r="N35" i="61"/>
  <c r="N35" i="66"/>
  <c r="N35" i="58"/>
  <c r="N67" i="52"/>
  <c r="N35" i="55"/>
  <c r="N35" i="62"/>
  <c r="N67" i="65"/>
  <c r="N67" i="68"/>
  <c r="N67" i="53"/>
  <c r="N35" i="69"/>
  <c r="N35" i="52"/>
  <c r="N67" i="59"/>
  <c r="N67" i="60"/>
  <c r="N35" i="56"/>
  <c r="N67" i="55"/>
  <c r="N35" i="53"/>
  <c r="S67" i="49"/>
  <c r="S66" i="49"/>
  <c r="S65" i="49"/>
  <c r="S64" i="49"/>
  <c r="M83" i="49" l="1"/>
  <c r="I83" i="49"/>
  <c r="E83" i="49"/>
  <c r="M82" i="49"/>
  <c r="I82" i="49"/>
  <c r="E82" i="49"/>
  <c r="M81" i="49"/>
  <c r="I81" i="49"/>
  <c r="E81" i="49"/>
  <c r="M80" i="49"/>
  <c r="I80" i="49"/>
  <c r="E80" i="49"/>
  <c r="L75" i="49"/>
  <c r="L30" i="50" s="1"/>
  <c r="K75" i="49"/>
  <c r="F75" i="49"/>
  <c r="L10" i="50" s="1"/>
  <c r="E75" i="49"/>
  <c r="F74" i="49"/>
  <c r="E74" i="49"/>
  <c r="F73" i="49"/>
  <c r="E73" i="49"/>
  <c r="L72" i="49"/>
  <c r="K72" i="49"/>
  <c r="F72" i="49"/>
  <c r="L18" i="50" s="1"/>
  <c r="E72" i="49"/>
  <c r="L71" i="49"/>
  <c r="K71" i="49"/>
  <c r="F71" i="49"/>
  <c r="L16" i="50" s="1"/>
  <c r="E71" i="49"/>
  <c r="S68" i="49"/>
  <c r="L25" i="50" s="1"/>
  <c r="W67" i="49"/>
  <c r="N67" i="49"/>
  <c r="G67" i="49"/>
  <c r="W66" i="49"/>
  <c r="N66" i="49"/>
  <c r="G66" i="49"/>
  <c r="W65" i="49"/>
  <c r="N65" i="49"/>
  <c r="G65" i="49"/>
  <c r="W64" i="49"/>
  <c r="N64" i="49"/>
  <c r="G64" i="49"/>
  <c r="N63" i="49"/>
  <c r="G63" i="49"/>
  <c r="V60" i="49"/>
  <c r="W60" i="49" s="1"/>
  <c r="R60" i="49"/>
  <c r="S60" i="49" s="1"/>
  <c r="M60" i="49"/>
  <c r="L60" i="49"/>
  <c r="G60" i="49"/>
  <c r="J60" i="49" s="1"/>
  <c r="E60" i="49"/>
  <c r="V59" i="49"/>
  <c r="W59" i="49" s="1"/>
  <c r="R59" i="49"/>
  <c r="S59" i="49" s="1"/>
  <c r="M59" i="49"/>
  <c r="L59" i="49"/>
  <c r="G59" i="49"/>
  <c r="J59" i="49" s="1"/>
  <c r="E59" i="49"/>
  <c r="V58" i="49"/>
  <c r="W58" i="49" s="1"/>
  <c r="R58" i="49"/>
  <c r="S58" i="49" s="1"/>
  <c r="M58" i="49"/>
  <c r="L58" i="49"/>
  <c r="G58" i="49"/>
  <c r="J58" i="49" s="1"/>
  <c r="E58" i="49"/>
  <c r="V57" i="49"/>
  <c r="W57" i="49" s="1"/>
  <c r="R57" i="49"/>
  <c r="S57" i="49" s="1"/>
  <c r="M57" i="49"/>
  <c r="L57" i="49"/>
  <c r="G57" i="49"/>
  <c r="J57" i="49" s="1"/>
  <c r="E57" i="49"/>
  <c r="V56" i="49"/>
  <c r="W56" i="49" s="1"/>
  <c r="R56" i="49"/>
  <c r="S56" i="49" s="1"/>
  <c r="M56" i="49"/>
  <c r="L56" i="49"/>
  <c r="G56" i="49"/>
  <c r="J56" i="49" s="1"/>
  <c r="E56" i="49"/>
  <c r="V52" i="49"/>
  <c r="W52" i="49" s="1"/>
  <c r="R52" i="49"/>
  <c r="S52" i="49" s="1"/>
  <c r="M52" i="49"/>
  <c r="L52" i="49"/>
  <c r="G52" i="49"/>
  <c r="J52" i="49" s="1"/>
  <c r="E52" i="49"/>
  <c r="V51" i="49"/>
  <c r="W51" i="49" s="1"/>
  <c r="R51" i="49"/>
  <c r="S51" i="49" s="1"/>
  <c r="M51" i="49"/>
  <c r="L51" i="49"/>
  <c r="G51" i="49"/>
  <c r="J51" i="49" s="1"/>
  <c r="E51" i="49"/>
  <c r="V50" i="49"/>
  <c r="W50" i="49" s="1"/>
  <c r="R50" i="49"/>
  <c r="S50" i="49" s="1"/>
  <c r="M50" i="49"/>
  <c r="L50" i="49"/>
  <c r="G50" i="49"/>
  <c r="J50" i="49" s="1"/>
  <c r="E50" i="49"/>
  <c r="V49" i="49"/>
  <c r="W49" i="49" s="1"/>
  <c r="R49" i="49"/>
  <c r="S49" i="49" s="1"/>
  <c r="M49" i="49"/>
  <c r="L49" i="49"/>
  <c r="G49" i="49"/>
  <c r="J49" i="49" s="1"/>
  <c r="E49" i="49"/>
  <c r="V48" i="49"/>
  <c r="W48" i="49" s="1"/>
  <c r="R48" i="49"/>
  <c r="S48" i="49" s="1"/>
  <c r="M48" i="49"/>
  <c r="L48" i="49"/>
  <c r="G48" i="49"/>
  <c r="J48" i="49" s="1"/>
  <c r="E48" i="49"/>
  <c r="V47" i="49"/>
  <c r="W47" i="49" s="1"/>
  <c r="R47" i="49"/>
  <c r="S47" i="49" s="1"/>
  <c r="M47" i="49"/>
  <c r="L47" i="49"/>
  <c r="G47" i="49"/>
  <c r="J47" i="49" s="1"/>
  <c r="E47" i="49"/>
  <c r="V46" i="49"/>
  <c r="W46" i="49" s="1"/>
  <c r="R46" i="49"/>
  <c r="S46" i="49" s="1"/>
  <c r="M46" i="49"/>
  <c r="L46" i="49"/>
  <c r="G46" i="49"/>
  <c r="J46" i="49" s="1"/>
  <c r="E46" i="49"/>
  <c r="V45" i="49"/>
  <c r="W45" i="49" s="1"/>
  <c r="R45" i="49"/>
  <c r="S45" i="49" s="1"/>
  <c r="M45" i="49"/>
  <c r="L45" i="49"/>
  <c r="G45" i="49"/>
  <c r="J45" i="49" s="1"/>
  <c r="E45" i="49"/>
  <c r="V44" i="49"/>
  <c r="W44" i="49" s="1"/>
  <c r="R44" i="49"/>
  <c r="S44" i="49" s="1"/>
  <c r="M44" i="49"/>
  <c r="L44" i="49"/>
  <c r="G44" i="49"/>
  <c r="J44" i="49" s="1"/>
  <c r="E44" i="49"/>
  <c r="V43" i="49"/>
  <c r="W43" i="49" s="1"/>
  <c r="R43" i="49"/>
  <c r="S43" i="49" s="1"/>
  <c r="M43" i="49"/>
  <c r="L43" i="49"/>
  <c r="G43" i="49"/>
  <c r="J43" i="49" s="1"/>
  <c r="E43" i="49"/>
  <c r="V42" i="49"/>
  <c r="W42" i="49" s="1"/>
  <c r="R42" i="49"/>
  <c r="S42" i="49" s="1"/>
  <c r="M42" i="49"/>
  <c r="L42" i="49"/>
  <c r="G42" i="49"/>
  <c r="J42" i="49" s="1"/>
  <c r="E42" i="49"/>
  <c r="V41" i="49"/>
  <c r="W41" i="49" s="1"/>
  <c r="R41" i="49"/>
  <c r="S41" i="49" s="1"/>
  <c r="M41" i="49"/>
  <c r="L41" i="49"/>
  <c r="G41" i="49"/>
  <c r="J41" i="49" s="1"/>
  <c r="E41" i="49"/>
  <c r="T35" i="49"/>
  <c r="V35" i="49" s="1"/>
  <c r="N35" i="49"/>
  <c r="G35" i="49"/>
  <c r="T34" i="49"/>
  <c r="V34" i="49" s="1"/>
  <c r="N34" i="49"/>
  <c r="G34" i="49"/>
  <c r="T33" i="49"/>
  <c r="N33" i="49"/>
  <c r="G33" i="49"/>
  <c r="T32" i="49"/>
  <c r="V32" i="49" s="1"/>
  <c r="N32" i="49"/>
  <c r="G32" i="49"/>
  <c r="N31" i="49"/>
  <c r="G31" i="49"/>
  <c r="V28" i="49"/>
  <c r="W28" i="49" s="1"/>
  <c r="R28" i="49"/>
  <c r="S28" i="49" s="1"/>
  <c r="M28" i="49"/>
  <c r="L28" i="49"/>
  <c r="G28" i="49"/>
  <c r="J28" i="49" s="1"/>
  <c r="E28" i="49"/>
  <c r="V27" i="49"/>
  <c r="W27" i="49" s="1"/>
  <c r="R27" i="49"/>
  <c r="S27" i="49" s="1"/>
  <c r="M27" i="49"/>
  <c r="L27" i="49"/>
  <c r="G27" i="49"/>
  <c r="J27" i="49" s="1"/>
  <c r="E27" i="49"/>
  <c r="V26" i="49"/>
  <c r="W26" i="49" s="1"/>
  <c r="R26" i="49"/>
  <c r="S26" i="49" s="1"/>
  <c r="M26" i="49"/>
  <c r="L26" i="49"/>
  <c r="G26" i="49"/>
  <c r="J26" i="49" s="1"/>
  <c r="E26" i="49"/>
  <c r="V25" i="49"/>
  <c r="W25" i="49" s="1"/>
  <c r="R25" i="49"/>
  <c r="S25" i="49" s="1"/>
  <c r="M25" i="49"/>
  <c r="L25" i="49"/>
  <c r="G25" i="49"/>
  <c r="J25" i="49" s="1"/>
  <c r="E25" i="49"/>
  <c r="V24" i="49"/>
  <c r="W24" i="49" s="1"/>
  <c r="R24" i="49"/>
  <c r="S24" i="49" s="1"/>
  <c r="M24" i="49"/>
  <c r="L24" i="49"/>
  <c r="G24" i="49"/>
  <c r="J24" i="49" s="1"/>
  <c r="E24" i="49"/>
  <c r="V20" i="49"/>
  <c r="W20" i="49" s="1"/>
  <c r="R20" i="49"/>
  <c r="S20" i="49" s="1"/>
  <c r="M20" i="49"/>
  <c r="L20" i="49"/>
  <c r="G20" i="49"/>
  <c r="J20" i="49" s="1"/>
  <c r="E20" i="49"/>
  <c r="V19" i="49"/>
  <c r="W19" i="49" s="1"/>
  <c r="R19" i="49"/>
  <c r="S19" i="49" s="1"/>
  <c r="M19" i="49"/>
  <c r="L19" i="49"/>
  <c r="G19" i="49"/>
  <c r="J19" i="49" s="1"/>
  <c r="E19" i="49"/>
  <c r="V18" i="49"/>
  <c r="W18" i="49" s="1"/>
  <c r="R18" i="49"/>
  <c r="S18" i="49" s="1"/>
  <c r="M18" i="49"/>
  <c r="L18" i="49"/>
  <c r="G18" i="49"/>
  <c r="J18" i="49" s="1"/>
  <c r="E18" i="49"/>
  <c r="V17" i="49"/>
  <c r="W17" i="49" s="1"/>
  <c r="R17" i="49"/>
  <c r="S17" i="49" s="1"/>
  <c r="M17" i="49"/>
  <c r="L17" i="49"/>
  <c r="G17" i="49"/>
  <c r="J17" i="49" s="1"/>
  <c r="E17" i="49"/>
  <c r="V16" i="49"/>
  <c r="W16" i="49" s="1"/>
  <c r="R16" i="49"/>
  <c r="S16" i="49" s="1"/>
  <c r="M16" i="49"/>
  <c r="L16" i="49"/>
  <c r="G16" i="49"/>
  <c r="J16" i="49" s="1"/>
  <c r="E16" i="49"/>
  <c r="V15" i="49"/>
  <c r="W15" i="49" s="1"/>
  <c r="R15" i="49"/>
  <c r="S15" i="49" s="1"/>
  <c r="M15" i="49"/>
  <c r="L15" i="49"/>
  <c r="G15" i="49"/>
  <c r="J15" i="49" s="1"/>
  <c r="E15" i="49"/>
  <c r="V14" i="49"/>
  <c r="W14" i="49" s="1"/>
  <c r="R14" i="49"/>
  <c r="S14" i="49" s="1"/>
  <c r="M14" i="49"/>
  <c r="L14" i="49"/>
  <c r="G14" i="49"/>
  <c r="J14" i="49" s="1"/>
  <c r="E14" i="49"/>
  <c r="V13" i="49"/>
  <c r="W13" i="49" s="1"/>
  <c r="R13" i="49"/>
  <c r="S13" i="49" s="1"/>
  <c r="M13" i="49"/>
  <c r="L13" i="49"/>
  <c r="G13" i="49"/>
  <c r="J13" i="49" s="1"/>
  <c r="E13" i="49"/>
  <c r="V12" i="49"/>
  <c r="W12" i="49" s="1"/>
  <c r="R12" i="49"/>
  <c r="S12" i="49" s="1"/>
  <c r="M12" i="49"/>
  <c r="L12" i="49"/>
  <c r="G12" i="49"/>
  <c r="J12" i="49" s="1"/>
  <c r="E12" i="49"/>
  <c r="V11" i="49"/>
  <c r="W11" i="49" s="1"/>
  <c r="R11" i="49"/>
  <c r="S11" i="49" s="1"/>
  <c r="M11" i="49"/>
  <c r="L11" i="49"/>
  <c r="G11" i="49"/>
  <c r="J11" i="49" s="1"/>
  <c r="E11" i="49"/>
  <c r="V10" i="49"/>
  <c r="W10" i="49" s="1"/>
  <c r="R10" i="49"/>
  <c r="S10" i="49" s="1"/>
  <c r="M10" i="49"/>
  <c r="L10" i="49"/>
  <c r="G10" i="49"/>
  <c r="J10" i="49" s="1"/>
  <c r="E10" i="49"/>
  <c r="V9" i="49"/>
  <c r="W9" i="49" s="1"/>
  <c r="R9" i="49"/>
  <c r="S9" i="49" s="1"/>
  <c r="E9" i="49"/>
  <c r="G9" i="49" s="1"/>
  <c r="O28" i="49" l="1"/>
  <c r="O47" i="49"/>
  <c r="O51" i="49"/>
  <c r="O58" i="49"/>
  <c r="O12" i="49"/>
  <c r="O16" i="49"/>
  <c r="O20" i="49"/>
  <c r="O27" i="49"/>
  <c r="O42" i="49"/>
  <c r="O46" i="49"/>
  <c r="O50" i="49"/>
  <c r="O10" i="49"/>
  <c r="G68" i="49"/>
  <c r="I84" i="49"/>
  <c r="L17" i="50" s="1"/>
  <c r="O56" i="49"/>
  <c r="O60" i="49"/>
  <c r="O15" i="49"/>
  <c r="O26" i="49"/>
  <c r="O18" i="49"/>
  <c r="O25" i="49"/>
  <c r="O13" i="49"/>
  <c r="O24" i="49"/>
  <c r="M84" i="49"/>
  <c r="L14" i="50" s="1"/>
  <c r="O17" i="49"/>
  <c r="O45" i="49"/>
  <c r="O14" i="49"/>
  <c r="W29" i="49"/>
  <c r="L23" i="50" s="1"/>
  <c r="U36" i="49"/>
  <c r="O43" i="49"/>
  <c r="O49" i="49"/>
  <c r="O59" i="49"/>
  <c r="O52" i="49"/>
  <c r="G36" i="49"/>
  <c r="F54" i="50" s="1"/>
  <c r="O44" i="49"/>
  <c r="O11" i="49"/>
  <c r="O19" i="49"/>
  <c r="O41" i="49"/>
  <c r="O48" i="49"/>
  <c r="O57" i="49"/>
  <c r="S61" i="49"/>
  <c r="L20" i="50" s="1"/>
  <c r="S29" i="49"/>
  <c r="L19" i="50" s="1"/>
  <c r="K68" i="49"/>
  <c r="F11" i="50" s="1"/>
  <c r="V33" i="49"/>
  <c r="W36" i="49" s="1"/>
  <c r="W61" i="49"/>
  <c r="L24" i="50" s="1"/>
  <c r="W68" i="49"/>
  <c r="U68" i="49" s="1"/>
  <c r="E84" i="49"/>
  <c r="L13" i="50" s="1"/>
  <c r="J9" i="49"/>
  <c r="K36" i="49" s="1"/>
  <c r="F10" i="50" s="1"/>
  <c r="L9" i="49"/>
  <c r="N68" i="49" l="1"/>
  <c r="L21" i="50"/>
  <c r="L22" i="50"/>
  <c r="M9" i="49"/>
  <c r="O9" i="49" s="1"/>
  <c r="N36" i="49" s="1"/>
  <c r="F13" i="5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tc={254DD6C4-7302-48E4-806D-5736CF622638}</author>
    <author>tc={0C3E796A-68D5-465B-AB1A-94C86171056A}</author>
    <author>tc={87FB4753-A326-415F-BEDB-5E7D41A1A523}</author>
  </authors>
  <commentList>
    <comment ref="B87" authorId="0" shapeId="0" xr:uid="{254DD6C4-7302-48E4-806D-5736CF622638}">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7" authorId="1" shapeId="0" xr:uid="{0C3E796A-68D5-465B-AB1A-94C86171056A}">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7" authorId="2" shapeId="0" xr:uid="{87FB4753-A326-415F-BEDB-5E7D41A1A523}">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tc={5DAC0F82-431D-49EC-B8D1-163D0CBB6630}</author>
    <author>tc={67D95BC4-78C5-4A2F-9872-462F509E34BE}</author>
    <author>tc={C9D36F5D-813C-4B2E-AFFF-3DC812820277}</author>
  </authors>
  <commentList>
    <comment ref="B86" authorId="0" shapeId="0" xr:uid="{5DAC0F82-431D-49EC-B8D1-163D0CBB6630}">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67D95BC4-78C5-4A2F-9872-462F509E34BE}">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C9D36F5D-813C-4B2E-AFFF-3DC812820277}">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tc={0234849F-547F-4F2C-ABF5-A2432CB54F24}</author>
    <author>tc={F0D2E7BD-4588-43F1-8587-F69725943CD9}</author>
    <author>tc={4C352D9D-BAF7-41C5-BED0-91661F29D53F}</author>
  </authors>
  <commentList>
    <comment ref="B86" authorId="0" shapeId="0" xr:uid="{0234849F-547F-4F2C-ABF5-A2432CB54F24}">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F0D2E7BD-4588-43F1-8587-F69725943CD9}">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4C352D9D-BAF7-41C5-BED0-91661F29D53F}">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tc={7BF61794-EF69-4F03-9C7E-B6CF3E0DD3BA}</author>
    <author>tc={EE2FA203-C407-4BA9-8278-642C6666962B}</author>
    <author>tc={87169DD1-AC76-43B7-8059-1E10267DD0A4}</author>
  </authors>
  <commentList>
    <comment ref="B86" authorId="0" shapeId="0" xr:uid="{7BF61794-EF69-4F03-9C7E-B6CF3E0DD3BA}">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EE2FA203-C407-4BA9-8278-642C6666962B}">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87169DD1-AC76-43B7-8059-1E10267DD0A4}">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tc={27FFF8AD-A0E3-4292-8838-692CA9745236}</author>
    <author>tc={65D659BC-F61D-4499-A9E5-F878CE5A1DEE}</author>
    <author>tc={BDCFFF08-EBDD-4340-AA10-93AEC3D4C8B3}</author>
  </authors>
  <commentList>
    <comment ref="B86" authorId="0" shapeId="0" xr:uid="{27FFF8AD-A0E3-4292-8838-692CA9745236}">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65D659BC-F61D-4499-A9E5-F878CE5A1DEE}">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BDCFFF08-EBDD-4340-AA10-93AEC3D4C8B3}">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tc={702E6C79-311F-4367-AF7C-C75BA2DF52F9}</author>
    <author>tc={6568E971-3C37-4F4C-9248-D129EC88D72F}</author>
    <author>tc={701C47D8-7890-4545-9887-AF235C458C36}</author>
  </authors>
  <commentList>
    <comment ref="B86" authorId="0" shapeId="0" xr:uid="{702E6C79-311F-4367-AF7C-C75BA2DF52F9}">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6568E971-3C37-4F4C-9248-D129EC88D72F}">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701C47D8-7890-4545-9887-AF235C458C36}">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tc={AD278A02-D077-4D6A-8782-A17935AFC046}</author>
    <author>tc={999EE9F9-A173-4278-8452-85681165E00D}</author>
    <author>tc={3CB3061E-34DA-4E1C-8FD7-435E57527823}</author>
  </authors>
  <commentList>
    <comment ref="B86" authorId="0" shapeId="0" xr:uid="{AD278A02-D077-4D6A-8782-A17935AFC046}">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999EE9F9-A173-4278-8452-85681165E00D}">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3CB3061E-34DA-4E1C-8FD7-435E57527823}">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tc={E86F9EEB-A180-415D-844D-8813744E6D18}</author>
    <author>tc={27A95D11-3976-4198-9312-A748C3A94709}</author>
    <author>tc={1D288DCD-B249-4B64-976F-5F727FAA5001}</author>
  </authors>
  <commentList>
    <comment ref="B86" authorId="0" shapeId="0" xr:uid="{E86F9EEB-A180-415D-844D-8813744E6D18}">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27A95D11-3976-4198-9312-A748C3A94709}">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1D288DCD-B249-4B64-976F-5F727FAA5001}">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tc={D42C5A3F-1CCC-459D-B1BE-0B407A69F67D}</author>
    <author>tc={E2F9FA41-B57E-4911-B1CE-CF3EA0017288}</author>
    <author>tc={957C45AF-9475-4FEE-A1C5-6457B1EA2DC2}</author>
  </authors>
  <commentList>
    <comment ref="B86" authorId="0" shapeId="0" xr:uid="{D42C5A3F-1CCC-459D-B1BE-0B407A69F67D}">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E2F9FA41-B57E-4911-B1CE-CF3EA0017288}">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957C45AF-9475-4FEE-A1C5-6457B1EA2DC2}">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tc={2D327B78-FD9D-4095-8F40-753A1CF26F49}</author>
    <author>tc={4CC83F05-FCF2-4B11-9001-9DCA0480E0AC}</author>
    <author>tc={282D2EEC-FB75-4486-B53A-ADF7CFD8DCED}</author>
  </authors>
  <commentList>
    <comment ref="B86" authorId="0" shapeId="0" xr:uid="{2D327B78-FD9D-4095-8F40-753A1CF26F49}">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4CC83F05-FCF2-4B11-9001-9DCA0480E0AC}">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282D2EEC-FB75-4486-B53A-ADF7CFD8DCED}">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tc={2FC1CCD3-37E8-46CA-BC51-F119C9EAF053}</author>
    <author>tc={C0B6DA10-808B-4999-9418-95CC8E494E9F}</author>
    <author>tc={AEA2990F-7A52-4A24-98CD-8AD4FE214718}</author>
  </authors>
  <commentList>
    <comment ref="B86" authorId="0" shapeId="0" xr:uid="{2FC1CCD3-37E8-46CA-BC51-F119C9EAF053}">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C0B6DA10-808B-4999-9418-95CC8E494E9F}">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AEA2990F-7A52-4A24-98CD-8AD4FE214718}">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tc={64128345-CD48-4AAF-AF36-B5E387BB01E9}</author>
    <author>tc={6C34B9E1-9EDC-4B87-A384-852C1D3A5D8A}</author>
    <author>tc={11D2558D-48B6-46EB-B75A-4C06AA9A9051}</author>
  </authors>
  <commentList>
    <comment ref="B86" authorId="0" shapeId="0" xr:uid="{64128345-CD48-4AAF-AF36-B5E387BB01E9}">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6C34B9E1-9EDC-4B87-A384-852C1D3A5D8A}">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11D2558D-48B6-46EB-B75A-4C06AA9A9051}">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tc={79556B2B-1201-405F-B090-7E7D5ECCA96D}</author>
    <author>tc={DD07F28A-C083-47E9-B9BB-9C20D8D2440C}</author>
    <author>tc={5C9ADEB5-CEB4-457E-A7DA-B7939F215D76}</author>
  </authors>
  <commentList>
    <comment ref="B86" authorId="0" shapeId="0" xr:uid="{79556B2B-1201-405F-B090-7E7D5ECCA96D}">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DD07F28A-C083-47E9-B9BB-9C20D8D2440C}">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5C9ADEB5-CEB4-457E-A7DA-B7939F215D76}">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tc={4A241E49-A0FD-4E11-BB84-388972608191}</author>
    <author>tc={788FCEA6-CC85-45E2-9CB1-1860FF8DE7E2}</author>
    <author>tc={66508C57-F82A-42B8-BF12-E4BE4E6AD73B}</author>
  </authors>
  <commentList>
    <comment ref="B86" authorId="0" shapeId="0" xr:uid="{4A241E49-A0FD-4E11-BB84-388972608191}">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788FCEA6-CC85-45E2-9CB1-1860FF8DE7E2}">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66508C57-F82A-42B8-BF12-E4BE4E6AD73B}">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tc={FC4955B2-1BF3-4D2A-A8D7-CD4851B38EDD}</author>
    <author>tc={611578B5-9CE7-485D-B0D6-3D07E545EAD9}</author>
    <author>tc={2972FE9F-1106-415B-8E26-C9C930EE93F8}</author>
  </authors>
  <commentList>
    <comment ref="B86" authorId="0" shapeId="0" xr:uid="{FC4955B2-1BF3-4D2A-A8D7-CD4851B38EDD}">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611578B5-9CE7-485D-B0D6-3D07E545EAD9}">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2972FE9F-1106-415B-8E26-C9C930EE93F8}">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tc={88ADC80D-0D57-400E-8770-A818BB81A9E5}</author>
    <author>tc={4AE61B57-FC56-405D-B58A-950AF9EF1B2D}</author>
    <author>tc={CF6971D3-BD49-4DD9-8FB5-E7D4EBEA9854}</author>
  </authors>
  <commentList>
    <comment ref="B86" authorId="0" shapeId="0" xr:uid="{88ADC80D-0D57-400E-8770-A818BB81A9E5}">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4AE61B57-FC56-405D-B58A-950AF9EF1B2D}">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CF6971D3-BD49-4DD9-8FB5-E7D4EBEA9854}">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tc={DD6C1F6E-BF37-4D31-87B1-47FF0883E716}</author>
    <author>tc={CFF28FCD-7AD1-40ED-852D-AC724A6E138A}</author>
    <author>tc={84E40EFF-60FD-45CF-A24F-48DFEC67FE86}</author>
  </authors>
  <commentList>
    <comment ref="B86" authorId="0" shapeId="0" xr:uid="{DD6C1F6E-BF37-4D31-87B1-47FF0883E716}">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CFF28FCD-7AD1-40ED-852D-AC724A6E138A}">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84E40EFF-60FD-45CF-A24F-48DFEC67FE86}">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tc={4173972E-D03E-459B-9AF2-C23D59F9B3ED}</author>
    <author>tc={AD213316-9B25-481F-A7B3-2D42CD694E63}</author>
    <author>tc={BFD999DE-A5D4-4B9A-8E33-FB35D215C8B8}</author>
  </authors>
  <commentList>
    <comment ref="B86" authorId="0" shapeId="0" xr:uid="{4173972E-D03E-459B-9AF2-C23D59F9B3ED}">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AD213316-9B25-481F-A7B3-2D42CD694E63}">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BFD999DE-A5D4-4B9A-8E33-FB35D215C8B8}">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tc={C60D37D2-3048-4A30-8691-555DF7588732}</author>
    <author>tc={5C7ED8CE-8C6C-47AF-A160-E2BD36CA3E98}</author>
    <author>tc={F3520CED-DABF-4E1B-8B44-377A891B725C}</author>
  </authors>
  <commentList>
    <comment ref="B86" authorId="0" shapeId="0" xr:uid="{C60D37D2-3048-4A30-8691-555DF7588732}">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5C7ED8CE-8C6C-47AF-A160-E2BD36CA3E98}">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F3520CED-DABF-4E1B-8B44-377A891B725C}">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tc={77D9022B-3F4D-40BD-AC11-E92C79C3A7BC}</author>
    <author>tc={A888FF6C-E7BE-4477-9994-4E5CA115D0D9}</author>
    <author>tc={11776B4C-7457-4A89-A911-AD578933304C}</author>
  </authors>
  <commentList>
    <comment ref="B86" authorId="0" shapeId="0" xr:uid="{77D9022B-3F4D-40BD-AC11-E92C79C3A7BC}">
      <text>
        <t>[Threaded comment]
Your version of Excel allows you to read this threaded comment; however, any edits to it will get removed if the file is opened in a newer version of Excel. Learn more: https://go.microsoft.com/fwlink/?linkid=870924
Comment:
    Enter the number and length of the 6" VCP lateral reconnections. 
NOTE: Unless specified otherwise, a 6' lateral reconnection length is used within the standard sewer trench for each property.</t>
      </text>
    </comment>
    <comment ref="E86" authorId="1" shapeId="0" xr:uid="{A888FF6C-E7BE-4477-9994-4E5CA115D0D9}">
      <text>
        <t>[Threaded comment]
Your version of Excel allows you to read this threaded comment; however, any edits to it will get removed if the file is opened in a newer version of Excel. Learn more: https://go.microsoft.com/fwlink/?linkid=870924
Comment:
    If the proposed sewer is within 5' of the curb or there is a full width street reconstruction input VCP lateral lengths.  The total VCP connections will also account for F.A.I trap quantities.</t>
      </text>
    </comment>
    <comment ref="H86" authorId="2" shapeId="0" xr:uid="{11776B4C-7457-4A89-A911-AD578933304C}">
      <text>
        <t>[Threaded comment]
Your version of Excel allows you to read this threaded comment; however, any edits to it will get removed if the file is opened in a newer version of Excel. Learn more: https://go.microsoft.com/fwlink/?linkid=870924
Comment:
    Enter the number of 6" VCP vertical risers in concrete. 
NOTE: The length should be measured vertically along the limits of the risers in concrete only.</t>
      </text>
    </comment>
  </commentList>
</comments>
</file>

<file path=xl/sharedStrings.xml><?xml version="1.0" encoding="utf-8"?>
<sst xmlns="http://schemas.openxmlformats.org/spreadsheetml/2006/main" count="6417" uniqueCount="331">
  <si>
    <t>PWD</t>
  </si>
  <si>
    <t>CY</t>
  </si>
  <si>
    <t>CONCRETE FOOTWAY</t>
  </si>
  <si>
    <t>CONCRETE DRIVEWAY</t>
  </si>
  <si>
    <t>SY</t>
  </si>
  <si>
    <t>TYPE</t>
  </si>
  <si>
    <t>SIZE</t>
  </si>
  <si>
    <t>EACH</t>
  </si>
  <si>
    <t>LF</t>
  </si>
  <si>
    <t>CONCRETE</t>
  </si>
  <si>
    <t>TON</t>
  </si>
  <si>
    <t>CITY PAVING</t>
  </si>
  <si>
    <t>TOPSOIL &amp; SOD</t>
  </si>
  <si>
    <t>L.F.</t>
  </si>
  <si>
    <t>FACTOR</t>
  </si>
  <si>
    <t>S.Y.</t>
  </si>
  <si>
    <t>6"</t>
  </si>
  <si>
    <t>10"</t>
  </si>
  <si>
    <t>12"</t>
  </si>
  <si>
    <t>#</t>
  </si>
  <si>
    <t>Size</t>
  </si>
  <si>
    <t>Items</t>
  </si>
  <si>
    <t>Qty.</t>
  </si>
  <si>
    <t>Unit</t>
  </si>
  <si>
    <t>Item #</t>
  </si>
  <si>
    <t>Paving Items</t>
  </si>
  <si>
    <t>EA.</t>
  </si>
  <si>
    <t>VF</t>
  </si>
  <si>
    <t>"</t>
  </si>
  <si>
    <t>(min. 25 lf)</t>
  </si>
  <si>
    <t>(min. 25 sy)</t>
  </si>
  <si>
    <t>8" Conc. Base - City Streets</t>
  </si>
  <si>
    <t>Tons</t>
  </si>
  <si>
    <t>Misc. Items</t>
  </si>
  <si>
    <t>R.C. PIPE</t>
  </si>
  <si>
    <t>PIPE SIZE</t>
  </si>
  <si>
    <t>S&amp;S FACTOR .0056/.0084 &lt;7'/&gt;=7'</t>
  </si>
  <si>
    <t>S&amp;S
(MFBM)</t>
  </si>
  <si>
    <t>UP- STREAM</t>
  </si>
  <si>
    <t>DOWN- STREAM</t>
  </si>
  <si>
    <t>18"</t>
  </si>
  <si>
    <t>21"</t>
  </si>
  <si>
    <t>24"</t>
  </si>
  <si>
    <t>27"</t>
  </si>
  <si>
    <t>30"</t>
  </si>
  <si>
    <t>36"</t>
  </si>
  <si>
    <t>42"</t>
  </si>
  <si>
    <t>48"</t>
  </si>
  <si>
    <t>54"</t>
  </si>
  <si>
    <t>60"</t>
  </si>
  <si>
    <t>15"</t>
  </si>
  <si>
    <t>VOIDS</t>
  </si>
  <si>
    <t>MANHOLES</t>
  </si>
  <si>
    <t>INLETS</t>
  </si>
  <si>
    <t>RISE X SPAN</t>
  </si>
  <si>
    <t>2'-3" x 1'-6"</t>
  </si>
  <si>
    <t>2'-6" x 1'-8"</t>
  </si>
  <si>
    <t>3'-0" x 2'-0"</t>
  </si>
  <si>
    <t>3'-6" x 2'-4"</t>
  </si>
  <si>
    <t>2'-0"</t>
  </si>
  <si>
    <t>2'-6"</t>
  </si>
  <si>
    <t>FLOWABLE FILL</t>
  </si>
  <si>
    <t>Wellhole</t>
  </si>
  <si>
    <t>3'-0"</t>
  </si>
  <si>
    <t>3'-6"</t>
  </si>
  <si>
    <t>4'-0"</t>
  </si>
  <si>
    <t>Sewer</t>
  </si>
  <si>
    <t>S1000</t>
  </si>
  <si>
    <t>S9000</t>
  </si>
  <si>
    <t>S9003</t>
  </si>
  <si>
    <t>S9009</t>
  </si>
  <si>
    <t>S9105</t>
  </si>
  <si>
    <t>MBM</t>
  </si>
  <si>
    <t>S9204</t>
  </si>
  <si>
    <t>S3018</t>
  </si>
  <si>
    <t>S9302</t>
  </si>
  <si>
    <t>S3021</t>
  </si>
  <si>
    <t>S9400</t>
  </si>
  <si>
    <t>S9402</t>
  </si>
  <si>
    <t>S3030</t>
  </si>
  <si>
    <t>S9411</t>
  </si>
  <si>
    <t>S3036</t>
  </si>
  <si>
    <t>S9418</t>
  </si>
  <si>
    <t>S9447</t>
  </si>
  <si>
    <t>S7006</t>
  </si>
  <si>
    <t>S7212</t>
  </si>
  <si>
    <t>S7215</t>
  </si>
  <si>
    <t>S8010</t>
  </si>
  <si>
    <t>S8020</t>
  </si>
  <si>
    <t xml:space="preserve">  1. Total no. of sewer sheets……………….......</t>
  </si>
  <si>
    <t>S8100</t>
  </si>
  <si>
    <t>S8104</t>
  </si>
  <si>
    <t>S8106</t>
  </si>
  <si>
    <t>WATER</t>
  </si>
  <si>
    <t>SEWER</t>
  </si>
  <si>
    <t>8" C. BASE (SY)</t>
  </si>
  <si>
    <t>CITY PAVING (SY)</t>
  </si>
  <si>
    <t>CONCRETE FTW (SY)</t>
  </si>
  <si>
    <t>CURB (LF)</t>
  </si>
  <si>
    <t>ABANDON INLET</t>
  </si>
  <si>
    <t>S3027</t>
  </si>
  <si>
    <t>S8023</t>
  </si>
  <si>
    <t>S8024</t>
  </si>
  <si>
    <t>S8050</t>
  </si>
  <si>
    <t>Filling abandoned inlets</t>
  </si>
  <si>
    <t>S8112</t>
  </si>
  <si>
    <t>S8201</t>
  </si>
  <si>
    <t>S9397</t>
  </si>
  <si>
    <t>S9500</t>
  </si>
  <si>
    <t>S9511</t>
  </si>
  <si>
    <t>6" SUBBASE (SY)</t>
  </si>
  <si>
    <t>S3024</t>
  </si>
  <si>
    <t>S7210</t>
  </si>
  <si>
    <t>S8198</t>
  </si>
  <si>
    <t>MILLING</t>
  </si>
  <si>
    <t>S0704</t>
  </si>
  <si>
    <t>Rehabilitation of manholes</t>
  </si>
  <si>
    <t>S0105</t>
  </si>
  <si>
    <t>S0104</t>
  </si>
  <si>
    <t>S0103</t>
  </si>
  <si>
    <t>S0102</t>
  </si>
  <si>
    <t>S0101</t>
  </si>
  <si>
    <t>Allowance</t>
  </si>
  <si>
    <t>S9498</t>
  </si>
  <si>
    <t>SEWER LINING</t>
  </si>
  <si>
    <t>DATE :</t>
  </si>
  <si>
    <t>PROJECT # :</t>
  </si>
  <si>
    <t>PREPARED BY :</t>
  </si>
  <si>
    <t>LOCATION :</t>
  </si>
  <si>
    <t>SHEET # :</t>
  </si>
  <si>
    <t>GRANITE</t>
  </si>
  <si>
    <t xml:space="preserve">CURB </t>
  </si>
  <si>
    <t>Date:</t>
  </si>
  <si>
    <t>ADA ramps</t>
  </si>
  <si>
    <t>TOTAL S.Y.</t>
  </si>
  <si>
    <t>Contract No.:</t>
  </si>
  <si>
    <t>Prepared By:</t>
  </si>
  <si>
    <t>S1012</t>
  </si>
  <si>
    <t>S9449</t>
  </si>
  <si>
    <t>S9461</t>
  </si>
  <si>
    <t>MATERIAL</t>
  </si>
  <si>
    <t>Lining of</t>
  </si>
  <si>
    <t>size</t>
  </si>
  <si>
    <t>material</t>
  </si>
  <si>
    <t>street</t>
  </si>
  <si>
    <t>Porous Paving Items</t>
  </si>
  <si>
    <t>Porous asphalt binder - 6 inch</t>
  </si>
  <si>
    <t>Porous asphalt wearing - 2 inch</t>
  </si>
  <si>
    <t>S9455</t>
  </si>
  <si>
    <t>S9460</t>
  </si>
  <si>
    <t>S4008</t>
  </si>
  <si>
    <t>Stone Curb</t>
  </si>
  <si>
    <t>Reset Stone Curb</t>
  </si>
  <si>
    <t>S9001</t>
  </si>
  <si>
    <t>S9002</t>
  </si>
  <si>
    <t>S8090</t>
  </si>
  <si>
    <t>Porous asphalt binder - 5 inch</t>
  </si>
  <si>
    <t>S9454</t>
  </si>
  <si>
    <t>Porous asphalt wearing - 3 inch</t>
  </si>
  <si>
    <t>S9459</t>
  </si>
  <si>
    <t>combined system …..…</t>
  </si>
  <si>
    <t xml:space="preserve">      (a) Reconstruction / Construction:</t>
  </si>
  <si>
    <t>AASHTO #8 choker course</t>
  </si>
  <si>
    <t>SELECT CELL FOR NOTES</t>
  </si>
  <si>
    <t>CITY 8" CONCRETE BASE</t>
  </si>
  <si>
    <t>INV. DEPTH (L.F.)</t>
  </si>
  <si>
    <t>AVG. DEPTH (L.F.)</t>
  </si>
  <si>
    <t>TRENCH
DEPTH
(L.F.)</t>
  </si>
  <si>
    <t>TRENCH
WIDTH
(L.F.)</t>
  </si>
  <si>
    <t>PIPE
LENGTH
(L.F.)</t>
  </si>
  <si>
    <t>PIPE LENGTH (L.F.)</t>
  </si>
  <si>
    <t>TOTAL (S.Y.)</t>
  </si>
  <si>
    <t>DIA.</t>
  </si>
  <si>
    <t>SEWER SIZE</t>
  </si>
  <si>
    <t>LENGTH (L.F.)</t>
  </si>
  <si>
    <t>TOTAL VOID (C.Y.)</t>
  </si>
  <si>
    <t>PAVING AT INTERSECTIONS</t>
  </si>
  <si>
    <t>TOTAL (TON)</t>
  </si>
  <si>
    <t>EXCAVATION:  CY</t>
  </si>
  <si>
    <t>S&amp;S
DEPTH (F.T.)</t>
  </si>
  <si>
    <t>EXCAVATION (C.Y.)</t>
  </si>
  <si>
    <t>STATE ROUTE</t>
  </si>
  <si>
    <t>STATE 10" CONCRETE BASE</t>
  </si>
  <si>
    <t>STATE ROUTE PAVING</t>
  </si>
  <si>
    <t>CITY STREET</t>
  </si>
  <si>
    <t>TOTAL FILL (C.Y.)</t>
  </si>
  <si>
    <t>S&amp;S:  MFBM</t>
  </si>
  <si>
    <t>FULL WIDTH RECONSTRUCTION - POROUS PAVING</t>
  </si>
  <si>
    <t>BINDER COURSE (SY)</t>
  </si>
  <si>
    <t>WEARING COURSE (SY)</t>
  </si>
  <si>
    <t>CHOKER COURSE (CY)</t>
  </si>
  <si>
    <t>TOTAL C.Y.</t>
  </si>
  <si>
    <t>TEMPORARY PAVING</t>
  </si>
  <si>
    <t>MANHOLE REHABILITATION</t>
  </si>
  <si>
    <t>WIDTH (L.F.)</t>
  </si>
  <si>
    <t>ADA RAMP</t>
  </si>
  <si>
    <t>COMMON EXISTING SEWER VOID FACTORS</t>
  </si>
  <si>
    <t>QUANTIFY CURB CUTBACKS</t>
  </si>
  <si>
    <t>MISCELLANEOUS</t>
  </si>
  <si>
    <t>4' OMG</t>
  </si>
  <si>
    <t>6' OMG</t>
  </si>
  <si>
    <t>4' CITY</t>
  </si>
  <si>
    <t>6' CITY</t>
  </si>
  <si>
    <t>4' HIGHWAY</t>
  </si>
  <si>
    <t>6' HIGHWAY</t>
  </si>
  <si>
    <t xml:space="preserve">QTY. </t>
  </si>
  <si>
    <t>FOR PIPES 30" &amp; UNDER</t>
  </si>
  <si>
    <t>FOR PIPES 36" &amp; OVER</t>
  </si>
  <si>
    <t>TRANSIT. FOR 30" &amp; UNDER</t>
  </si>
  <si>
    <t>TRANSIT. FOR 36" &amp; OVER</t>
  </si>
  <si>
    <t>JUNCTION</t>
  </si>
  <si>
    <t>WELLHOLE</t>
  </si>
  <si>
    <t xml:space="preserve">LENGTH </t>
  </si>
  <si>
    <t>TOTAL</t>
  </si>
  <si>
    <t>V. LENGTH</t>
  </si>
  <si>
    <t># RISERS</t>
  </si>
  <si>
    <t>SEWER RECONSTRUCTION / LINING QUANTITY SHEETS</t>
  </si>
  <si>
    <t>BASE
WIDTH (L.F.)</t>
  </si>
  <si>
    <t>SURFACE WIDTH (L.F.)</t>
  </si>
  <si>
    <t xml:space="preserve">V.C. PIPE </t>
  </si>
  <si>
    <t>Record of Data for Sewer Work…………..City of Philadelphia Water Department</t>
  </si>
  <si>
    <t>Excavation (for pipe sewers)</t>
  </si>
  <si>
    <t>Excavation (for pipe sewers in State Routes)</t>
  </si>
  <si>
    <t>Sheathing &amp; Shoring</t>
  </si>
  <si>
    <t>S3042</t>
  </si>
  <si>
    <t>S3048</t>
  </si>
  <si>
    <t>S3054</t>
  </si>
  <si>
    <t>S3060</t>
  </si>
  <si>
    <t>Lateral Connection (house)</t>
  </si>
  <si>
    <t>Vent Connection</t>
  </si>
  <si>
    <t>Inlet Connection</t>
  </si>
  <si>
    <t>Manholes:</t>
  </si>
  <si>
    <t>VC Pipe (not on concrete cradle):</t>
  </si>
  <si>
    <t>RC Pipe (on concrete cradle):</t>
  </si>
  <si>
    <t>For pipes 30" &amp; Under</t>
  </si>
  <si>
    <t>For pipes 36" &amp; Over</t>
  </si>
  <si>
    <t>Transition for pipes 30" &amp; under</t>
  </si>
  <si>
    <t>Transition for pipes 36" &amp; over</t>
  </si>
  <si>
    <t>Junction manhole</t>
  </si>
  <si>
    <t>6' junction manhole</t>
  </si>
  <si>
    <t>S8054</t>
  </si>
  <si>
    <t>6' JUNCTION MANHOLE</t>
  </si>
  <si>
    <t>Inlets:</t>
  </si>
  <si>
    <t>4' Open Mouth Grate</t>
  </si>
  <si>
    <t>6' Open Mouth Grate</t>
  </si>
  <si>
    <t>S8102</t>
  </si>
  <si>
    <t>4' City</t>
  </si>
  <si>
    <t>6' City</t>
  </si>
  <si>
    <t>S8105</t>
  </si>
  <si>
    <t>4' Highway Grate</t>
  </si>
  <si>
    <t>S8107</t>
  </si>
  <si>
    <t>6' Highway Grate</t>
  </si>
  <si>
    <t>CI curb traps, risers, and vent boxes (F.A.I.)</t>
  </si>
  <si>
    <t>Conc. Curb</t>
  </si>
  <si>
    <t>Conc. Footway</t>
  </si>
  <si>
    <t>8" Conc. Driveway</t>
  </si>
  <si>
    <t>Milling</t>
  </si>
  <si>
    <t>Subbase, 6" depth (including subgrading)</t>
  </si>
  <si>
    <t>Topsoil &amp; Sod</t>
  </si>
  <si>
    <t>Plain cement c. base course, 8" depth</t>
  </si>
  <si>
    <t>10" H.E.S. Conc. Base - State Routes</t>
  </si>
  <si>
    <t>Variable Depth Binder</t>
  </si>
  <si>
    <t>Asphalt Wearing Course 1-1/2"</t>
  </si>
  <si>
    <t>Asphalt Paving 1-1/2" x 1-1/2" - City Streets</t>
  </si>
  <si>
    <t>Asphalt Paving 2-1/2" x 1-1/2" - State Routes</t>
  </si>
  <si>
    <t>Maintenance &amp; Protection of Traffic</t>
  </si>
  <si>
    <t>Lump Sum</t>
  </si>
  <si>
    <t>Sewer Lining</t>
  </si>
  <si>
    <t>Mechanical Street Sweeping</t>
  </si>
  <si>
    <t>S0376</t>
  </si>
  <si>
    <t>Flowable fill for filling abandoned pipe</t>
  </si>
  <si>
    <t xml:space="preserve">  2. Total length of sewers:</t>
  </si>
  <si>
    <t xml:space="preserve">      (b) Lining..…....………….………...….…….</t>
  </si>
  <si>
    <t xml:space="preserve">  Locations</t>
  </si>
  <si>
    <t>NOTES:</t>
  </si>
  <si>
    <r>
      <rPr>
        <sz val="10"/>
        <color theme="1"/>
        <rFont val="Calibri"/>
        <family val="2"/>
      </rPr>
      <t xml:space="preserve">② </t>
    </r>
    <r>
      <rPr>
        <sz val="10"/>
        <color theme="1"/>
        <rFont val="Calibri"/>
        <family val="2"/>
        <scheme val="minor"/>
      </rPr>
      <t>If any rows/columns are added to any of the quantity sheets, check calculation to make sure that cells are linked correctly.</t>
    </r>
  </si>
  <si>
    <t>③ If additional items/quantities are added to the individual quantity sheets, make sure to add to this total sheet under a separate line or</t>
  </si>
  <si>
    <t xml:space="preserve">       sum with applicable listed items, as appropriate.</t>
  </si>
  <si>
    <r>
      <rPr>
        <sz val="10"/>
        <color theme="1"/>
        <rFont val="Calibri"/>
        <family val="2"/>
      </rPr>
      <t xml:space="preserve">① </t>
    </r>
    <r>
      <rPr>
        <sz val="10"/>
        <color theme="1"/>
        <rFont val="Calibri"/>
        <family val="2"/>
        <scheme val="minor"/>
      </rPr>
      <t>Change "X" to "S" in the tab names of used sheets, do not delete unused sheets as it will lead to errors in the sums.</t>
    </r>
  </si>
  <si>
    <t>Custom Signage</t>
  </si>
  <si>
    <t>SF</t>
  </si>
  <si>
    <t>S9545</t>
  </si>
  <si>
    <t xml:space="preserve">  PIPE LENGTH (L.F.)</t>
  </si>
  <si>
    <t xml:space="preserve"> </t>
  </si>
  <si>
    <t xml:space="preserve">   PIPE LENGTH (L.F.)</t>
  </si>
  <si>
    <t xml:space="preserve">     ADDL. DEPTH (L.F.)</t>
  </si>
  <si>
    <t>SURFACE WIDTH   (L.F.)</t>
  </si>
  <si>
    <t>VOID FACTOR</t>
  </si>
  <si>
    <t>FULL WIDTH RECONSTRUCTION  -    CITY STANDARD PAVING</t>
  </si>
  <si>
    <t>6" VCP LATERAL RECONNECTION</t>
  </si>
  <si>
    <t>10" vent</t>
  </si>
  <si>
    <t>12" vent</t>
  </si>
  <si>
    <t>15" lateral</t>
  </si>
  <si>
    <t>④ Items S3018 through S3060 are for combined system RCP sewers, for separate system RCP/VCP or RCP SW conduits, request appropriate</t>
  </si>
  <si>
    <t>separate system …..…</t>
  </si>
  <si>
    <t xml:space="preserve">       items from PWD Project Engineer.</t>
  </si>
  <si>
    <t>S9640</t>
  </si>
  <si>
    <t>Allowance for PennDOT Inspection</t>
  </si>
  <si>
    <t>S010X</t>
  </si>
  <si>
    <t>Project Schedule and Notification Letters</t>
  </si>
  <si>
    <t>Temporary Paving, hot mix</t>
  </si>
  <si>
    <t>S1050</t>
  </si>
  <si>
    <t>Appendix IIIb: Sewer Quantities Input Sheet - Page 1 of X</t>
  </si>
  <si>
    <t>Appendix IIIb: Sewer Quantities Input Sheet - Page 2 of X</t>
  </si>
  <si>
    <t>Appendix IIIb: Sewer Quantities Input Sheet - Page 3 of X</t>
  </si>
  <si>
    <t>Appendix IIIb: Sewer Quantities Input Sheet - Page 4 of X</t>
  </si>
  <si>
    <t>Appendix IIIb: Sewer Quantities Input Sheet - Page 5 of X</t>
  </si>
  <si>
    <t>Appendix IIIb: Sewer Quantities Input Sheet - Page 6 of X</t>
  </si>
  <si>
    <t>Appendix IIIb: Sewer Quantities Input Sheet - Page 7 of X</t>
  </si>
  <si>
    <t>Appendix IIIb: Sewer Quantities Input Sheet - Page 8 of X</t>
  </si>
  <si>
    <t>Appendix IIIb: Sewer Quantities Input Sheet - Page 9 of X</t>
  </si>
  <si>
    <t>Appendix IIIb: Sewer Quantities Input Sheet - Page 10 of X</t>
  </si>
  <si>
    <t>Appendix IIIb: Sewer Quantities Input Sheet - Page 11 of X</t>
  </si>
  <si>
    <t>Appendix IIIb: Sewer Quantities Input Sheet - Page 12 of X</t>
  </si>
  <si>
    <t>Appendix IIIb: Sewer Quantities Input Sheet - Page 13 of X</t>
  </si>
  <si>
    <t>Appendix IIIb: Sewer Quantities Input Sheet - Page 14 of X</t>
  </si>
  <si>
    <t>\</t>
  </si>
  <si>
    <t>Appendix IIIb: Sewer Quantities Input Sheet - Page 15 of X</t>
  </si>
  <si>
    <t>Appendix IIIb: Sewer Quantities Input Sheet - Page 16 of X</t>
  </si>
  <si>
    <t>Appendix IIIb: Sewer Quantities Input Sheet - Page 17 of X</t>
  </si>
  <si>
    <t>Appendix IIIb: Sewer Quantities Input Sheet - Page 18 of X</t>
  </si>
  <si>
    <t>Appendix IIIb: Sewer Quantities Input Sheet - Page 19 of X</t>
  </si>
  <si>
    <t>Appendix IIIb: Sewer Quantities Input Sheet - Page 20 of X</t>
  </si>
  <si>
    <t>Appendix IIIb: Sewer Items Sheet  - Page 1 of 1</t>
  </si>
  <si>
    <t>Version 01/02/2019</t>
  </si>
  <si>
    <t>6" VCP Risers</t>
  </si>
  <si>
    <t>S7306</t>
  </si>
  <si>
    <t>LATERAL REPLACEMENT</t>
  </si>
  <si>
    <t>LENGTH</t>
  </si>
  <si>
    <t>VCP RISERS IN CONCRETE</t>
  </si>
  <si>
    <t>6" VCP LATERAL RECONSTRUCTION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</si>
</sst>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164" formatCode="0.0"/>
    <numFmt numFmtId="165" formatCode="&quot;$&quot;#,##0"/>
    <numFmt numFmtId="166" formatCode="0.000"/>
    <numFmt numFmtId="167" formatCode="#,##0.0"/>
    <numFmt numFmtId="168" formatCode="0.0000"/>
    <numFmt numFmtId="169" formatCode="&quot;$&quot;#,##0.00"/>
    <numFmt numFmtId="170" formatCode="0_);\(0\)"/>
  </numFmts>
  <fonts count="34" x14ac:knownFonts="1">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sz val="11"/>
      <name val="Calibri"/>
      <family val="2"/>
      <scheme val="minor"/>
    </font>
    <font>
      <b/>
      <i/>
      <sz val="22"/>
      <name val="Times New Roman"/>
      <family val="1"/>
    </font>
    <font>
      <sz val="11"/>
      <name val="Arial"/>
      <family val="2"/>
    </font>
    <font>
      <sz val="8"/>
      <name val="Arial"/>
      <family val="2"/>
    </font>
    <font>
      <b/>
      <sz val="10"/>
      <name val="Arial"/>
      <family val="2"/>
    </font>
    <font>
      <sz val="14"/>
      <name val="Arial"/>
      <family val="2"/>
    </font>
    <font>
      <b/>
      <i/>
      <sz val="22"/>
      <name val="Arial"/>
      <family val="2"/>
    </font>
    <font>
      <i/>
      <sz val="10"/>
      <name val="Arial"/>
      <family val="2"/>
    </font>
    <font>
      <b/>
      <i/>
      <sz val="12"/>
      <name val="Arial"/>
      <family val="2"/>
    </font>
    <font>
      <b/>
      <i/>
      <sz val="8"/>
      <name val="Arial"/>
      <family val="2"/>
    </font>
    <font>
      <b/>
      <i/>
      <sz val="10"/>
      <name val="Arial"/>
      <family val="2"/>
    </font>
    <font>
      <sz val="9"/>
      <name val="Arial"/>
      <family val="2"/>
    </font>
    <font>
      <b/>
      <i/>
      <sz val="9"/>
      <name val="Arial"/>
      <family val="2"/>
    </font>
    <font>
      <vertAlign val="subscript"/>
      <sz val="10"/>
      <name val="Arial"/>
      <family val="2"/>
    </font>
    <font>
      <i/>
      <sz val="8"/>
      <name val="Arial"/>
      <family val="2"/>
    </font>
    <font>
      <sz val="11"/>
      <color rgb="FF3F3F76"/>
      <name val="Calibri"/>
      <family val="2"/>
      <scheme val="minor"/>
    </font>
    <font>
      <i/>
      <sz val="11"/>
      <color rgb="FF7F7F7F"/>
      <name val="Calibri"/>
      <family val="2"/>
      <scheme val="minor"/>
    </font>
    <font>
      <sz val="10"/>
      <name val="MS Sans Serif"/>
      <family val="2"/>
    </font>
    <font>
      <b/>
      <u/>
      <sz val="11"/>
      <color theme="1"/>
      <name val="Calibri"/>
      <family val="2"/>
      <scheme val="minor"/>
    </font>
    <font>
      <i/>
      <sz val="10"/>
      <color rgb="FFFF0000"/>
      <name val="Calibri"/>
      <family val="2"/>
      <scheme val="minor"/>
    </font>
    <font>
      <sz val="11"/>
      <color rgb="FFFF0000"/>
      <name val="Calibri"/>
      <family val="2"/>
      <scheme val="minor"/>
    </font>
    <font>
      <i/>
      <sz val="9"/>
      <name val="Arial"/>
      <family val="2"/>
    </font>
    <font>
      <b/>
      <sz val="10"/>
      <color theme="1"/>
      <name val="Calibri"/>
      <family val="2"/>
      <scheme val="minor"/>
    </font>
    <font>
      <sz val="10"/>
      <color theme="1"/>
      <name val="Calibri"/>
      <family val="2"/>
      <scheme val="minor"/>
    </font>
    <font>
      <sz val="10"/>
      <color theme="1"/>
      <name val="Calibri"/>
      <family val="2"/>
    </font>
    <font>
      <sz val="10"/>
      <color rgb="FFFF0000"/>
      <name val="Arial"/>
      <family val="2"/>
    </font>
    <font>
      <b/>
      <sz val="11"/>
      <color rgb="FFFA7D00"/>
      <name val="Calibri"/>
      <family val="2"/>
      <scheme val="minor"/>
    </font>
    <font>
      <b/>
      <i/>
      <sz val="11"/>
      <name val="Calibri"/>
      <family val="2"/>
      <scheme val="minor"/>
    </font>
    <font>
      <i/>
      <sz val="11"/>
      <color theme="1"/>
      <name val="Calibri"/>
      <family val="2"/>
      <scheme val="minor"/>
    </font>
    <font>
      <sz val="9"/>
      <color indexed="81"/>
      <name val="Tahoma"/>
      <family val="2"/>
    </font>
  </fonts>
  <fills count="10">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indexed="9"/>
        <bgColor indexed="64"/>
      </patternFill>
    </fill>
    <fill>
      <patternFill patternType="solid">
        <fgColor theme="0" tint="-0.34998626667073579"/>
        <bgColor indexed="64"/>
      </patternFill>
    </fill>
    <fill>
      <patternFill patternType="solid">
        <fgColor rgb="FFFFCC99"/>
      </patternFill>
    </fill>
    <fill>
      <patternFill patternType="solid">
        <fgColor rgb="FFFFFFCC"/>
      </patternFill>
    </fill>
    <fill>
      <patternFill patternType="solid">
        <fgColor rgb="FFF2F2F2"/>
      </patternFill>
    </fill>
    <fill>
      <patternFill patternType="solid">
        <fgColor theme="0"/>
        <bgColor indexed="64"/>
      </patternFill>
    </fill>
  </fills>
  <borders count="353">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right/>
      <top style="double">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thin">
        <color indexed="55"/>
      </right>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right/>
      <top/>
      <bottom style="thin">
        <color theme="0" tint="-0.499984740745262"/>
      </bottom>
      <diagonal/>
    </border>
    <border>
      <left/>
      <right style="medium">
        <color indexed="64"/>
      </right>
      <top style="medium">
        <color indexed="64"/>
      </top>
      <bottom style="medium">
        <color indexed="64"/>
      </bottom>
      <diagonal/>
    </border>
    <border>
      <left style="thin">
        <color theme="0" tint="-0.499984740745262"/>
      </left>
      <right style="medium">
        <color indexed="64"/>
      </right>
      <top/>
      <bottom style="thin">
        <color theme="0" tint="-0.499984740745262"/>
      </bottom>
      <diagonal/>
    </border>
    <border>
      <left style="thin">
        <color indexed="55"/>
      </left>
      <right style="thin">
        <color indexed="55"/>
      </right>
      <top style="thin">
        <color indexed="55"/>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55"/>
      </top>
      <bottom style="thin">
        <color indexed="55"/>
      </bottom>
      <diagonal/>
    </border>
    <border>
      <left style="thin">
        <color indexed="64"/>
      </left>
      <right style="thin">
        <color indexed="55"/>
      </right>
      <top style="thin">
        <color indexed="55"/>
      </top>
      <bottom style="medium">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bottom/>
      <diagonal/>
    </border>
    <border>
      <left style="double">
        <color indexed="64"/>
      </left>
      <right/>
      <top style="hair">
        <color indexed="64"/>
      </top>
      <bottom/>
      <diagonal/>
    </border>
    <border>
      <left style="double">
        <color indexed="64"/>
      </left>
      <right/>
      <top style="thin">
        <color indexed="64"/>
      </top>
      <bottom style="hair">
        <color indexed="64"/>
      </bottom>
      <diagonal/>
    </border>
    <border>
      <left/>
      <right/>
      <top style="medium">
        <color indexed="64"/>
      </top>
      <bottom style="medium">
        <color indexed="64"/>
      </bottom>
      <diagonal/>
    </border>
    <border>
      <left style="thin">
        <color indexed="55"/>
      </left>
      <right style="thin">
        <color indexed="64"/>
      </right>
      <top style="thin">
        <color indexed="55"/>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55"/>
      </bottom>
      <diagonal/>
    </border>
    <border>
      <left/>
      <right style="thin">
        <color indexed="64"/>
      </right>
      <top style="thin">
        <color indexed="55"/>
      </top>
      <bottom style="medium">
        <color indexed="64"/>
      </bottom>
      <diagonal/>
    </border>
    <border>
      <left style="medium">
        <color indexed="64"/>
      </left>
      <right style="thin">
        <color indexed="55"/>
      </right>
      <top style="thin">
        <color indexed="64"/>
      </top>
      <bottom style="medium">
        <color indexed="64"/>
      </bottom>
      <diagonal/>
    </border>
    <border>
      <left style="thin">
        <color indexed="55"/>
      </left>
      <right style="thin">
        <color indexed="55"/>
      </right>
      <top style="thin">
        <color indexed="64"/>
      </top>
      <bottom style="medium">
        <color indexed="64"/>
      </bottom>
      <diagonal/>
    </border>
    <border>
      <left style="thin">
        <color indexed="55"/>
      </left>
      <right style="medium">
        <color indexed="64"/>
      </right>
      <top style="thin">
        <color indexed="64"/>
      </top>
      <bottom style="medium">
        <color indexed="64"/>
      </bottom>
      <diagonal/>
    </border>
    <border>
      <left/>
      <right style="thin">
        <color indexed="55"/>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55"/>
      </right>
      <top style="medium">
        <color indexed="64"/>
      </top>
      <bottom style="thin">
        <color indexed="55"/>
      </bottom>
      <diagonal/>
    </border>
    <border>
      <left style="thin">
        <color indexed="55"/>
      </left>
      <right style="thin">
        <color indexed="55"/>
      </right>
      <top style="medium">
        <color indexed="64"/>
      </top>
      <bottom style="thin">
        <color indexed="55"/>
      </bottom>
      <diagonal/>
    </border>
    <border>
      <left style="thin">
        <color indexed="55"/>
      </left>
      <right style="medium">
        <color indexed="64"/>
      </right>
      <top/>
      <bottom style="thin">
        <color indexed="55"/>
      </bottom>
      <diagonal/>
    </border>
    <border>
      <left style="medium">
        <color indexed="64"/>
      </left>
      <right style="thin">
        <color indexed="55"/>
      </right>
      <top style="thin">
        <color indexed="55"/>
      </top>
      <bottom style="thin">
        <color indexed="55"/>
      </bottom>
      <diagonal/>
    </border>
    <border>
      <left style="thin">
        <color indexed="55"/>
      </left>
      <right style="medium">
        <color indexed="64"/>
      </right>
      <top style="thin">
        <color indexed="55"/>
      </top>
      <bottom style="thin">
        <color indexed="55"/>
      </bottom>
      <diagonal/>
    </border>
    <border>
      <left style="medium">
        <color indexed="64"/>
      </left>
      <right style="thin">
        <color indexed="55"/>
      </right>
      <top style="thin">
        <color indexed="55"/>
      </top>
      <bottom style="thin">
        <color indexed="64"/>
      </bottom>
      <diagonal/>
    </border>
    <border>
      <left style="thin">
        <color indexed="55"/>
      </left>
      <right style="medium">
        <color indexed="64"/>
      </right>
      <top style="thin">
        <color indexed="55"/>
      </top>
      <bottom style="medium">
        <color indexed="64"/>
      </bottom>
      <diagonal/>
    </border>
    <border>
      <left style="medium">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right/>
      <top/>
      <bottom style="hair">
        <color indexed="64"/>
      </bottom>
      <diagonal/>
    </border>
    <border>
      <left style="thin">
        <color rgb="FF7F7F7F"/>
      </left>
      <right style="thin">
        <color rgb="FF7F7F7F"/>
      </right>
      <top style="thin">
        <color rgb="FF7F7F7F"/>
      </top>
      <bottom style="thin">
        <color rgb="FF7F7F7F"/>
      </bottom>
      <diagonal/>
    </border>
    <border>
      <left style="medium">
        <color indexed="64"/>
      </left>
      <right/>
      <top/>
      <bottom style="thin">
        <color theme="0" tint="-0.499984740745262"/>
      </bottom>
      <diagonal/>
    </border>
    <border>
      <left/>
      <right/>
      <top style="hair">
        <color indexed="64"/>
      </top>
      <bottom/>
      <diagonal/>
    </border>
    <border>
      <left style="thin">
        <color theme="1" tint="4.9989318521683403E-2"/>
      </left>
      <right style="thin">
        <color theme="1" tint="4.9989318521683403E-2"/>
      </right>
      <top style="medium">
        <color indexed="64"/>
      </top>
      <bottom style="thin">
        <color theme="1" tint="4.9989318521683403E-2"/>
      </bottom>
      <diagonal/>
    </border>
    <border>
      <left style="thin">
        <color rgb="FF7F7F7F"/>
      </left>
      <right style="thin">
        <color rgb="FF7F7F7F"/>
      </right>
      <top style="thin">
        <color rgb="FF7F7F7F"/>
      </top>
      <bottom style="medium">
        <color indexed="64"/>
      </bottom>
      <diagonal/>
    </border>
    <border>
      <left style="thin">
        <color rgb="FF7F7F7F"/>
      </left>
      <right/>
      <top style="thin">
        <color rgb="FF7F7F7F"/>
      </top>
      <bottom style="medium">
        <color indexed="64"/>
      </bottom>
      <diagonal/>
    </border>
    <border>
      <left style="thin">
        <color rgb="FF7F7F7F"/>
      </left>
      <right style="thin">
        <color rgb="FF7F7F7F"/>
      </right>
      <top style="thin">
        <color rgb="FF7F7F7F"/>
      </top>
      <bottom/>
      <diagonal/>
    </border>
    <border>
      <left/>
      <right/>
      <top style="thin">
        <color rgb="FF7F7F7F"/>
      </top>
      <bottom/>
      <diagonal/>
    </border>
    <border>
      <left/>
      <right style="thin">
        <color rgb="FF7F7F7F"/>
      </right>
      <top style="thin">
        <color rgb="FF7F7F7F"/>
      </top>
      <bottom style="medium">
        <color indexed="64"/>
      </bottom>
      <diagonal/>
    </border>
    <border>
      <left style="thin">
        <color rgb="FF7F7F7F"/>
      </left>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rgb="FF7F7F7F"/>
      </top>
      <bottom style="thin">
        <color rgb="FF7F7F7F"/>
      </bottom>
      <diagonal/>
    </border>
    <border>
      <left style="medium">
        <color indexed="64"/>
      </left>
      <right style="thin">
        <color theme="1" tint="4.9989318521683403E-2"/>
      </right>
      <top style="medium">
        <color indexed="64"/>
      </top>
      <bottom style="thin">
        <color theme="1" tint="4.9989318521683403E-2"/>
      </bottom>
      <diagonal/>
    </border>
    <border>
      <left style="thin">
        <color theme="1" tint="4.9989318521683403E-2"/>
      </left>
      <right style="medium">
        <color indexed="64"/>
      </right>
      <top style="medium">
        <color indexed="64"/>
      </top>
      <bottom style="thin">
        <color theme="1" tint="4.9989318521683403E-2"/>
      </bottom>
      <diagonal/>
    </border>
    <border>
      <left style="thin">
        <color theme="0" tint="-0.499984740745262"/>
      </left>
      <right style="thin">
        <color theme="0" tint="-0.499984740745262"/>
      </right>
      <top style="thin">
        <color theme="1" tint="4.9989318521683403E-2"/>
      </top>
      <bottom style="medium">
        <color indexed="64"/>
      </bottom>
      <diagonal/>
    </border>
    <border>
      <left/>
      <right style="medium">
        <color indexed="64"/>
      </right>
      <top/>
      <bottom style="thin">
        <color indexed="55"/>
      </bottom>
      <diagonal/>
    </border>
    <border>
      <left style="thin">
        <color indexed="64"/>
      </left>
      <right style="medium">
        <color indexed="64"/>
      </right>
      <top style="thin">
        <color theme="1" tint="4.9989318521683403E-2"/>
      </top>
      <bottom style="medium">
        <color indexed="64"/>
      </bottom>
      <diagonal/>
    </border>
    <border>
      <left style="medium">
        <color indexed="64"/>
      </left>
      <right style="thin">
        <color indexed="64"/>
      </right>
      <top/>
      <bottom style="thin">
        <color theme="0" tint="-0.499984740745262"/>
      </bottom>
      <diagonal/>
    </border>
    <border>
      <left/>
      <right style="thin">
        <color rgb="FF7F7F7F"/>
      </right>
      <top style="hair">
        <color indexed="64"/>
      </top>
      <bottom style="hair">
        <color indexed="64"/>
      </bottom>
      <diagonal/>
    </border>
    <border>
      <left style="thin">
        <color rgb="FF7F7F7F"/>
      </left>
      <right style="thin">
        <color indexed="64"/>
      </right>
      <top style="hair">
        <color indexed="64"/>
      </top>
      <bottom style="hair">
        <color indexed="64"/>
      </bottom>
      <diagonal/>
    </border>
    <border>
      <left style="thin">
        <color indexed="64"/>
      </left>
      <right/>
      <top style="thin">
        <color theme="0" tint="-0.499984740745262"/>
      </top>
      <bottom style="medium">
        <color indexed="64"/>
      </bottom>
      <diagonal/>
    </border>
    <border>
      <left/>
      <right/>
      <top style="thin">
        <color theme="0" tint="-0.499984740745262"/>
      </top>
      <bottom style="medium">
        <color indexed="64"/>
      </bottom>
      <diagonal/>
    </border>
    <border>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top style="medium">
        <color indexed="64"/>
      </top>
      <bottom style="medium">
        <color indexed="64"/>
      </bottom>
      <diagonal/>
    </border>
    <border>
      <left/>
      <right/>
      <top style="thin">
        <color rgb="FF7F7F7F"/>
      </top>
      <bottom style="medium">
        <color indexed="64"/>
      </bottom>
      <diagonal/>
    </border>
    <border>
      <left/>
      <right style="thin">
        <color rgb="FF7F7F7F"/>
      </right>
      <top style="thin">
        <color indexed="64"/>
      </top>
      <bottom/>
      <diagonal/>
    </border>
    <border>
      <left/>
      <right style="thin">
        <color rgb="FF7F7F7F"/>
      </right>
      <top/>
      <bottom style="thin">
        <color indexed="64"/>
      </bottom>
      <diagonal/>
    </border>
    <border>
      <left style="thin">
        <color indexed="64"/>
      </left>
      <right style="double">
        <color indexed="64"/>
      </right>
      <top style="hair">
        <color indexed="64"/>
      </top>
      <bottom style="thin">
        <color indexed="64"/>
      </bottom>
      <diagonal/>
    </border>
    <border>
      <left/>
      <right style="double">
        <color indexed="64"/>
      </right>
      <top/>
      <bottom/>
      <diagonal/>
    </border>
    <border>
      <left style="thin">
        <color rgb="FF7F7F7F"/>
      </left>
      <right/>
      <top/>
      <bottom style="hair">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rgb="FF7F7F7F"/>
      </right>
      <top style="thin">
        <color indexed="64"/>
      </top>
      <bottom/>
      <diagonal/>
    </border>
    <border>
      <left style="medium">
        <color indexed="64"/>
      </left>
      <right style="thin">
        <color rgb="FF7F7F7F"/>
      </right>
      <top/>
      <bottom style="thin">
        <color indexed="64"/>
      </bottom>
      <diagonal/>
    </border>
    <border>
      <left style="thin">
        <color rgb="FF7F7F7F"/>
      </left>
      <right style="medium">
        <color indexed="64"/>
      </right>
      <top style="medium">
        <color indexed="64"/>
      </top>
      <bottom style="medium">
        <color indexed="64"/>
      </bottom>
      <diagonal/>
    </border>
    <border>
      <left/>
      <right style="thin">
        <color rgb="FF7F7F7F"/>
      </right>
      <top style="thin">
        <color indexed="64"/>
      </top>
      <bottom style="hair">
        <color indexed="64"/>
      </bottom>
      <diagonal/>
    </border>
    <border>
      <left/>
      <right style="double">
        <color indexed="64"/>
      </right>
      <top style="hair">
        <color indexed="64"/>
      </top>
      <bottom style="hair">
        <color indexed="64"/>
      </bottom>
      <diagonal/>
    </border>
    <border>
      <left style="thin">
        <color rgb="FFB2B2B2"/>
      </left>
      <right style="thin">
        <color rgb="FFB2B2B2"/>
      </right>
      <top style="thin">
        <color rgb="FFB2B2B2"/>
      </top>
      <bottom style="thin">
        <color rgb="FFB2B2B2"/>
      </bottom>
      <diagonal/>
    </border>
    <border>
      <left style="thin">
        <color rgb="FFB2B2B2"/>
      </left>
      <right/>
      <top/>
      <bottom/>
      <diagonal/>
    </border>
    <border>
      <left/>
      <right style="medium">
        <color indexed="64"/>
      </right>
      <top style="thin">
        <color indexed="55"/>
      </top>
      <bottom/>
      <diagonal/>
    </border>
    <border>
      <left style="medium">
        <color indexed="64"/>
      </left>
      <right style="thin">
        <color rgb="FF7F7F7F"/>
      </right>
      <top style="medium">
        <color indexed="64"/>
      </top>
      <bottom style="medium">
        <color indexed="64"/>
      </bottom>
      <diagonal/>
    </border>
    <border>
      <left style="medium">
        <color indexed="64"/>
      </left>
      <right style="thin">
        <color theme="0" tint="-0.499984740745262"/>
      </right>
      <top style="thin">
        <color theme="1" tint="4.9989318521683403E-2"/>
      </top>
      <bottom style="medium">
        <color indexed="64"/>
      </bottom>
      <diagonal/>
    </border>
    <border>
      <left style="thin">
        <color theme="0" tint="-0.499984740745262"/>
      </left>
      <right style="medium">
        <color indexed="64"/>
      </right>
      <top style="thin">
        <color theme="1" tint="4.9989318521683403E-2"/>
      </top>
      <bottom style="medium">
        <color indexed="64"/>
      </bottom>
      <diagonal/>
    </border>
    <border>
      <left style="medium">
        <color indexed="64"/>
      </left>
      <right style="thin">
        <color rgb="FF7F7F7F"/>
      </right>
      <top style="thin">
        <color indexed="64"/>
      </top>
      <bottom style="medium">
        <color indexed="64"/>
      </bottom>
      <diagonal/>
    </border>
    <border>
      <left/>
      <right/>
      <top/>
      <bottom style="thin">
        <color rgb="FF7F7F7F"/>
      </bottom>
      <diagonal/>
    </border>
    <border>
      <left/>
      <right style="thin">
        <color rgb="FF7F7F7F"/>
      </right>
      <top/>
      <bottom/>
      <diagonal/>
    </border>
    <border>
      <left/>
      <right style="medium">
        <color indexed="64"/>
      </right>
      <top style="thin">
        <color theme="0" tint="-0.499984740745262"/>
      </top>
      <bottom style="medium">
        <color indexed="64"/>
      </bottom>
      <diagonal/>
    </border>
    <border>
      <left/>
      <right/>
      <top/>
      <bottom style="medium">
        <color theme="1"/>
      </bottom>
      <diagonal/>
    </border>
    <border>
      <left style="thin">
        <color rgb="FF7F7F7F"/>
      </left>
      <right style="thin">
        <color rgb="FF7F7F7F"/>
      </right>
      <top style="medium">
        <color theme="1"/>
      </top>
      <bottom style="thin">
        <color rgb="FF7F7F7F"/>
      </bottom>
      <diagonal/>
    </border>
    <border>
      <left style="thin">
        <color rgb="FF7F7F7F"/>
      </left>
      <right style="medium">
        <color theme="1"/>
      </right>
      <top style="medium">
        <color theme="1"/>
      </top>
      <bottom style="thin">
        <color rgb="FF7F7F7F"/>
      </bottom>
      <diagonal/>
    </border>
    <border>
      <left style="thin">
        <color rgb="FF7F7F7F"/>
      </left>
      <right style="thin">
        <color rgb="FF7F7F7F"/>
      </right>
      <top style="thin">
        <color rgb="FF7F7F7F"/>
      </top>
      <bottom style="medium">
        <color theme="1"/>
      </bottom>
      <diagonal/>
    </border>
    <border>
      <left style="thin">
        <color rgb="FF7F7F7F"/>
      </left>
      <right style="medium">
        <color theme="1"/>
      </right>
      <top style="thin">
        <color rgb="FF7F7F7F"/>
      </top>
      <bottom style="medium">
        <color theme="1"/>
      </bottom>
      <diagonal/>
    </border>
    <border>
      <left/>
      <right style="medium">
        <color theme="1"/>
      </right>
      <top style="medium">
        <color theme="1"/>
      </top>
      <bottom/>
      <diagonal/>
    </border>
    <border>
      <left/>
      <right style="medium">
        <color theme="1"/>
      </right>
      <top/>
      <bottom style="medium">
        <color theme="1"/>
      </bottom>
      <diagonal/>
    </border>
    <border>
      <left/>
      <right/>
      <top style="thin">
        <color indexed="55"/>
      </top>
      <bottom style="thin">
        <color indexed="55"/>
      </bottom>
      <diagonal/>
    </border>
    <border>
      <left style="thin">
        <color indexed="64"/>
      </left>
      <right style="medium">
        <color indexed="64"/>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rgb="FF7F7F7F"/>
      </right>
      <top style="thin">
        <color rgb="FF7F7F7F"/>
      </top>
      <bottom/>
      <diagonal/>
    </border>
    <border>
      <left/>
      <right style="medium">
        <color indexed="64"/>
      </right>
      <top style="thin">
        <color indexed="55"/>
      </top>
      <bottom style="medium">
        <color theme="1"/>
      </bottom>
      <diagonal/>
    </border>
    <border>
      <left/>
      <right style="thin">
        <color indexed="55"/>
      </right>
      <top style="thin">
        <color indexed="55"/>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thin">
        <color rgb="FF7F7F7F"/>
      </left>
      <right/>
      <top style="medium">
        <color indexed="64"/>
      </top>
      <bottom style="thin">
        <color rgb="FF7F7F7F"/>
      </bottom>
      <diagonal/>
    </border>
    <border>
      <left/>
      <right style="thin">
        <color rgb="FF7F7F7F"/>
      </right>
      <top style="medium">
        <color indexed="64"/>
      </top>
      <bottom style="thin">
        <color rgb="FF7F7F7F"/>
      </bottom>
      <diagonal/>
    </border>
    <border>
      <left style="medium">
        <color theme="1"/>
      </left>
      <right/>
      <top style="thin">
        <color rgb="FF7F7F7F"/>
      </top>
      <bottom style="medium">
        <color theme="1"/>
      </bottom>
      <diagonal/>
    </border>
    <border>
      <left/>
      <right style="thin">
        <color rgb="FF7F7F7F"/>
      </right>
      <top style="thin">
        <color rgb="FF7F7F7F"/>
      </top>
      <bottom style="medium">
        <color theme="1"/>
      </bottom>
      <diagonal/>
    </border>
    <border>
      <left style="thin">
        <color rgb="FF7F7F7F"/>
      </left>
      <right/>
      <top style="thin">
        <color rgb="FF7F7F7F"/>
      </top>
      <bottom/>
      <diagonal/>
    </border>
    <border>
      <left style="thin">
        <color rgb="FF7F7F7F"/>
      </left>
      <right/>
      <top style="thin">
        <color indexed="55"/>
      </top>
      <bottom style="thin">
        <color indexed="55"/>
      </bottom>
      <diagonal/>
    </border>
    <border>
      <left/>
      <right style="medium">
        <color theme="1"/>
      </right>
      <top style="thin">
        <color indexed="55"/>
      </top>
      <bottom style="thin">
        <color indexed="55"/>
      </bottom>
      <diagonal/>
    </border>
    <border>
      <left style="medium">
        <color theme="1"/>
      </left>
      <right/>
      <top style="thin">
        <color rgb="FF7F7F7F"/>
      </top>
      <bottom style="thin">
        <color rgb="FF7F7F7F"/>
      </bottom>
      <diagonal/>
    </border>
    <border>
      <left style="thin">
        <color rgb="FF7F7F7F"/>
      </left>
      <right/>
      <top style="medium">
        <color indexed="64"/>
      </top>
      <bottom style="thin">
        <color indexed="55"/>
      </bottom>
      <diagonal/>
    </border>
    <border>
      <left/>
      <right style="medium">
        <color theme="1"/>
      </right>
      <top style="medium">
        <color indexed="64"/>
      </top>
      <bottom style="thin">
        <color indexed="55"/>
      </bottom>
      <diagonal/>
    </border>
    <border>
      <left style="medium">
        <color theme="1"/>
      </left>
      <right/>
      <top style="medium">
        <color indexed="64"/>
      </top>
      <bottom style="thin">
        <color rgb="FF7F7F7F"/>
      </bottom>
      <diagonal/>
    </border>
    <border>
      <left style="medium">
        <color theme="1"/>
      </left>
      <right/>
      <top style="thin">
        <color indexed="64"/>
      </top>
      <bottom style="medium">
        <color indexed="64"/>
      </bottom>
      <diagonal/>
    </border>
    <border>
      <left/>
      <right style="medium">
        <color theme="1"/>
      </right>
      <top style="thin">
        <color indexed="64"/>
      </top>
      <bottom style="medium">
        <color indexed="64"/>
      </bottom>
      <diagonal/>
    </border>
    <border>
      <left style="thin">
        <color rgb="FF7F7F7F"/>
      </left>
      <right/>
      <top style="thin">
        <color indexed="55"/>
      </top>
      <bottom style="medium">
        <color theme="1"/>
      </bottom>
      <diagonal/>
    </border>
    <border>
      <left/>
      <right style="medium">
        <color theme="1"/>
      </right>
      <top style="thin">
        <color indexed="55"/>
      </top>
      <bottom style="medium">
        <color theme="1"/>
      </bottom>
      <diagonal/>
    </border>
    <border>
      <left style="thin">
        <color rgb="FF7F7F7F"/>
      </left>
      <right/>
      <top style="thin">
        <color rgb="FF7F7F7F"/>
      </top>
      <bottom style="medium">
        <color theme="1"/>
      </bottom>
      <diagonal/>
    </border>
    <border>
      <left/>
      <right/>
      <top style="thin">
        <color indexed="64"/>
      </top>
      <bottom style="medium">
        <color indexed="64"/>
      </bottom>
      <diagonal/>
    </border>
    <border>
      <left style="thin">
        <color theme="1"/>
      </left>
      <right style="thin">
        <color theme="1"/>
      </right>
      <top style="thin">
        <color indexed="64"/>
      </top>
      <bottom style="medium">
        <color indexed="64"/>
      </bottom>
      <diagonal/>
    </border>
    <border>
      <left style="thin">
        <color theme="1"/>
      </left>
      <right/>
      <top style="thin">
        <color indexed="64"/>
      </top>
      <bottom style="medium">
        <color indexed="64"/>
      </bottom>
      <diagonal/>
    </border>
    <border>
      <left style="medium">
        <color indexed="64"/>
      </left>
      <right style="medium">
        <color indexed="64"/>
      </right>
      <top/>
      <bottom/>
      <diagonal/>
    </border>
    <border>
      <left style="thin">
        <color rgb="FF7F7F7F"/>
      </left>
      <right style="thin">
        <color rgb="FF7F7F7F"/>
      </right>
      <top/>
      <bottom style="thin">
        <color rgb="FF7F7F7F"/>
      </bottom>
      <diagonal/>
    </border>
    <border>
      <left style="thin">
        <color rgb="FF7F7F7F"/>
      </left>
      <right/>
      <top/>
      <bottom style="thin">
        <color rgb="FF7F7F7F"/>
      </bottom>
      <diagonal/>
    </border>
    <border>
      <left style="thin">
        <color theme="1"/>
      </left>
      <right/>
      <top style="thin">
        <color theme="1"/>
      </top>
      <bottom style="medium">
        <color theme="1"/>
      </bottom>
      <diagonal/>
    </border>
    <border>
      <left style="thin">
        <color indexed="64"/>
      </left>
      <right/>
      <top style="thin">
        <color theme="1"/>
      </top>
      <bottom style="medium">
        <color theme="1"/>
      </bottom>
      <diagonal/>
    </border>
    <border>
      <left/>
      <right style="thin">
        <color theme="1"/>
      </right>
      <top style="thin">
        <color theme="1"/>
      </top>
      <bottom style="medium">
        <color theme="1"/>
      </bottom>
      <diagonal/>
    </border>
    <border>
      <left style="thin">
        <color rgb="FF7F7F7F"/>
      </left>
      <right/>
      <top style="medium">
        <color theme="1"/>
      </top>
      <bottom style="thin">
        <color rgb="FF7F7F7F"/>
      </bottom>
      <diagonal/>
    </border>
    <border>
      <left/>
      <right style="thin">
        <color theme="0" tint="-0.499984740745262"/>
      </right>
      <top style="medium">
        <color theme="1"/>
      </top>
      <bottom style="thin">
        <color rgb="FF7F7F7F"/>
      </bottom>
      <diagonal/>
    </border>
    <border>
      <left/>
      <right style="thin">
        <color theme="0" tint="-0.499984740745262"/>
      </right>
      <top style="thin">
        <color rgb="FF7F7F7F"/>
      </top>
      <bottom style="thin">
        <color rgb="FF7F7F7F"/>
      </bottom>
      <diagonal/>
    </border>
    <border>
      <left/>
      <right style="thin">
        <color theme="0" tint="-0.499984740745262"/>
      </right>
      <top style="thin">
        <color rgb="FF7F7F7F"/>
      </top>
      <bottom style="medium">
        <color theme="1"/>
      </bottom>
      <diagonal/>
    </border>
    <border>
      <left/>
      <right style="thin">
        <color theme="0" tint="-0.499984740745262"/>
      </right>
      <top style="medium">
        <color indexed="64"/>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rgb="FF7F7F7F"/>
      </left>
      <right style="thin">
        <color theme="0" tint="-0.499984740745262"/>
      </right>
      <top style="thin">
        <color rgb="FF7F7F7F"/>
      </top>
      <bottom style="medium">
        <color theme="1"/>
      </bottom>
      <diagonal/>
    </border>
    <border>
      <left/>
      <right style="medium">
        <color theme="1"/>
      </right>
      <top/>
      <bottom style="thin">
        <color indexed="55"/>
      </bottom>
      <diagonal/>
    </border>
    <border>
      <left style="thin">
        <color theme="0" tint="-0.499984740745262"/>
      </left>
      <right style="thin">
        <color theme="0" tint="-0.499984740745262"/>
      </right>
      <top style="medium">
        <color indexed="64"/>
      </top>
      <bottom style="thin">
        <color indexed="55"/>
      </bottom>
      <diagonal/>
    </border>
    <border>
      <left style="thin">
        <color theme="0" tint="-0.499984740745262"/>
      </left>
      <right style="thin">
        <color theme="0" tint="-0.499984740745262"/>
      </right>
      <top style="thin">
        <color rgb="FF7F7F7F"/>
      </top>
      <bottom style="thin">
        <color rgb="FF7F7F7F"/>
      </bottom>
      <diagonal/>
    </border>
    <border>
      <left style="thin">
        <color theme="0" tint="-0.499984740745262"/>
      </left>
      <right style="thin">
        <color theme="0" tint="-0.499984740745262"/>
      </right>
      <top style="thin">
        <color rgb="FF7F7F7F"/>
      </top>
      <bottom style="medium">
        <color theme="1"/>
      </bottom>
      <diagonal/>
    </border>
    <border>
      <left/>
      <right style="thin">
        <color theme="0" tint="-0.499984740745262"/>
      </right>
      <top style="thin">
        <color indexed="55"/>
      </top>
      <bottom style="thin">
        <color indexed="55"/>
      </bottom>
      <diagonal/>
    </border>
    <border>
      <left/>
      <right style="thin">
        <color theme="0" tint="-0.499984740745262"/>
      </right>
      <top style="thin">
        <color indexed="55"/>
      </top>
      <bottom style="medium">
        <color theme="1"/>
      </bottom>
      <diagonal/>
    </border>
    <border>
      <left/>
      <right/>
      <top style="medium">
        <color indexed="64"/>
      </top>
      <bottom style="thin">
        <color indexed="55"/>
      </bottom>
      <diagonal/>
    </border>
    <border>
      <left/>
      <right/>
      <top style="thin">
        <color indexed="55"/>
      </top>
      <bottom style="medium">
        <color theme="1"/>
      </bottom>
      <diagonal/>
    </border>
    <border>
      <left style="thin">
        <color rgb="FF7F7F7F"/>
      </left>
      <right style="thin">
        <color theme="0" tint="-0.499984740745262"/>
      </right>
      <top style="medium">
        <color indexed="64"/>
      </top>
      <bottom style="thin">
        <color rgb="FF7F7F7F"/>
      </bottom>
      <diagonal/>
    </border>
    <border>
      <left/>
      <right style="thin">
        <color theme="0" tint="-0.499984740745262"/>
      </right>
      <top style="medium">
        <color indexed="64"/>
      </top>
      <bottom style="thin">
        <color rgb="FF7F7F7F"/>
      </bottom>
      <diagonal/>
    </border>
    <border>
      <left/>
      <right style="thin">
        <color theme="0" tint="-0.499984740745262"/>
      </right>
      <top style="thin">
        <color indexed="55"/>
      </top>
      <bottom style="thin">
        <color rgb="FF7F7F7F"/>
      </bottom>
      <diagonal/>
    </border>
    <border>
      <left style="thin">
        <color theme="0" tint="-0.499984740745262"/>
      </left>
      <right style="thin">
        <color theme="0" tint="-0.499984740745262"/>
      </right>
      <top style="thin">
        <color indexed="55"/>
      </top>
      <bottom style="medium">
        <color theme="1"/>
      </bottom>
      <diagonal/>
    </border>
    <border>
      <left/>
      <right/>
      <top style="thin">
        <color indexed="55"/>
      </top>
      <bottom/>
      <diagonal/>
    </border>
    <border>
      <left style="thin">
        <color theme="0" tint="-0.499984740745262"/>
      </left>
      <right style="thin">
        <color theme="0" tint="-0.499984740745262"/>
      </right>
      <top style="medium">
        <color indexed="64"/>
      </top>
      <bottom style="thin">
        <color rgb="FF7F7F7F"/>
      </bottom>
      <diagonal/>
    </border>
    <border>
      <left style="thin">
        <color theme="0" tint="-0.499984740745262"/>
      </left>
      <right/>
      <top style="medium">
        <color indexed="64"/>
      </top>
      <bottom style="thin">
        <color indexed="55"/>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style="medium">
        <color theme="1"/>
      </bottom>
      <diagonal/>
    </border>
    <border>
      <left style="thin">
        <color rgb="FF7F7F7F"/>
      </left>
      <right style="thin">
        <color theme="0" tint="-0.499984740745262"/>
      </right>
      <top style="medium">
        <color indexed="64"/>
      </top>
      <bottom style="thin">
        <color indexed="55"/>
      </bottom>
      <diagonal/>
    </border>
    <border>
      <left style="thin">
        <color rgb="FF7F7F7F"/>
      </left>
      <right style="thin">
        <color theme="0" tint="-0.499984740745262"/>
      </right>
      <top style="thin">
        <color indexed="55"/>
      </top>
      <bottom style="thin">
        <color indexed="55"/>
      </bottom>
      <diagonal/>
    </border>
    <border>
      <left style="thin">
        <color rgb="FF7F7F7F"/>
      </left>
      <right style="thin">
        <color theme="0" tint="-0.499984740745262"/>
      </right>
      <top style="thin">
        <color indexed="55"/>
      </top>
      <bottom style="thin">
        <color rgb="FF7F7F7F"/>
      </bottom>
      <diagonal/>
    </border>
    <border>
      <left style="medium">
        <color indexed="64"/>
      </left>
      <right style="thin">
        <color theme="0" tint="-0.499984740745262"/>
      </right>
      <top style="medium">
        <color indexed="64"/>
      </top>
      <bottom style="thin">
        <color rgb="FF7F7F7F"/>
      </bottom>
      <diagonal/>
    </border>
    <border>
      <left style="medium">
        <color indexed="64"/>
      </left>
      <right style="thin">
        <color theme="0" tint="-0.499984740745262"/>
      </right>
      <top style="thin">
        <color rgb="FF7F7F7F"/>
      </top>
      <bottom style="thin">
        <color rgb="FF7F7F7F"/>
      </bottom>
      <diagonal/>
    </border>
    <border>
      <left style="medium">
        <color indexed="64"/>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medium">
        <color indexed="64"/>
      </left>
      <right style="thin">
        <color rgb="FF7F7F7F"/>
      </right>
      <top/>
      <bottom style="thin">
        <color rgb="FF7F7F7F"/>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style="medium">
        <color indexed="64"/>
      </bottom>
      <diagonal/>
    </border>
    <border>
      <left style="thin">
        <color indexed="55"/>
      </left>
      <right style="double">
        <color indexed="64"/>
      </right>
      <top style="thin">
        <color indexed="64"/>
      </top>
      <bottom style="medium">
        <color indexed="64"/>
      </bottom>
      <diagonal/>
    </border>
    <border>
      <left style="thin">
        <color indexed="55"/>
      </left>
      <right style="double">
        <color indexed="64"/>
      </right>
      <top/>
      <bottom style="thin">
        <color indexed="55"/>
      </bottom>
      <diagonal/>
    </border>
    <border>
      <left style="thin">
        <color indexed="55"/>
      </left>
      <right style="double">
        <color indexed="64"/>
      </right>
      <top style="thin">
        <color indexed="55"/>
      </top>
      <bottom style="thin">
        <color indexed="55"/>
      </bottom>
      <diagonal/>
    </border>
    <border>
      <left style="thin">
        <color indexed="55"/>
      </left>
      <right style="double">
        <color indexed="64"/>
      </right>
      <top style="thin">
        <color indexed="55"/>
      </top>
      <bottom style="thin">
        <color indexed="64"/>
      </bottom>
      <diagonal/>
    </border>
    <border>
      <left style="medium">
        <color indexed="64"/>
      </left>
      <right/>
      <top style="thin">
        <color theme="0" tint="-0.499984740745262"/>
      </top>
      <bottom/>
      <diagonal/>
    </border>
    <border>
      <left/>
      <right/>
      <top style="thin">
        <color theme="0" tint="-0.499984740745262"/>
      </top>
      <bottom/>
      <diagonal/>
    </border>
    <border>
      <left/>
      <right style="medium">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theme="0" tint="-0.499984740745262"/>
      </right>
      <top style="thin">
        <color rgb="FF7F7F7F"/>
      </top>
      <bottom style="medium">
        <color indexed="64"/>
      </bottom>
      <diagonal/>
    </border>
    <border>
      <left style="thin">
        <color theme="0" tint="-0.499984740745262"/>
      </left>
      <right/>
      <top/>
      <bottom style="medium">
        <color indexed="64"/>
      </bottom>
      <diagonal/>
    </border>
    <border>
      <left style="thin">
        <color theme="0" tint="-0.499984740745262"/>
      </left>
      <right/>
      <top style="medium">
        <color indexed="64"/>
      </top>
      <bottom/>
      <diagonal/>
    </border>
    <border>
      <left style="thin">
        <color theme="0" tint="-0.499984740745262"/>
      </left>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bottom/>
      <diagonal/>
    </border>
    <border>
      <left style="thin">
        <color indexed="64"/>
      </left>
      <right style="thin">
        <color theme="0" tint="-0.499984740745262"/>
      </right>
      <top style="thin">
        <color theme="0" tint="-0.499984740745262"/>
      </top>
      <bottom style="thin">
        <color indexed="64"/>
      </bottom>
      <diagonal/>
    </border>
    <border>
      <left style="medium">
        <color indexed="64"/>
      </left>
      <right/>
      <top style="thin">
        <color indexed="64"/>
      </top>
      <bottom style="thin">
        <color theme="0" tint="-0.499984740745262"/>
      </bottom>
      <diagonal/>
    </border>
    <border>
      <left/>
      <right/>
      <top style="thin">
        <color indexed="64"/>
      </top>
      <bottom style="thin">
        <color theme="0" tint="-0.499984740745262"/>
      </bottom>
      <diagonal/>
    </border>
    <border>
      <left/>
      <right style="medium">
        <color indexed="64"/>
      </right>
      <top style="thin">
        <color indexed="64"/>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bottom style="thin">
        <color theme="0" tint="-0.499984740745262"/>
      </bottom>
      <diagonal/>
    </border>
    <border>
      <left style="thin">
        <color indexed="64"/>
      </left>
      <right style="medium">
        <color indexed="64"/>
      </right>
      <top style="medium">
        <color indexed="64"/>
      </top>
      <bottom style="thin">
        <color indexed="64"/>
      </bottom>
      <diagonal/>
    </border>
    <border>
      <left style="thin">
        <color rgb="FF7F7F7F"/>
      </left>
      <right style="thin">
        <color theme="0" tint="-0.499984740745262"/>
      </right>
      <top style="thin">
        <color rgb="FF7F7F7F"/>
      </top>
      <bottom/>
      <diagonal/>
    </border>
    <border>
      <left style="thin">
        <color rgb="FF7F7F7F"/>
      </left>
      <right style="thin">
        <color theme="0" tint="-0.499984740745262"/>
      </right>
      <top style="thin">
        <color rgb="FF7F7F7F"/>
      </top>
      <bottom style="medium">
        <color indexed="64"/>
      </bottom>
      <diagonal/>
    </border>
    <border>
      <left/>
      <right/>
      <top style="thin">
        <color rgb="FF7F7F7F"/>
      </top>
      <bottom style="medium">
        <color theme="1"/>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top style="thin">
        <color theme="1"/>
      </top>
      <bottom style="medium">
        <color theme="1"/>
      </bottom>
      <diagonal/>
    </border>
    <border>
      <left/>
      <right style="medium">
        <color indexed="64"/>
      </right>
      <top style="thin">
        <color theme="1"/>
      </top>
      <bottom style="medium">
        <color theme="1"/>
      </bottom>
      <diagonal/>
    </border>
    <border>
      <left style="medium">
        <color indexed="64"/>
      </left>
      <right style="thin">
        <color rgb="FF7F7F7F"/>
      </right>
      <top style="thin">
        <color rgb="FF7F7F7F"/>
      </top>
      <bottom style="medium">
        <color theme="1"/>
      </bottom>
      <diagonal/>
    </border>
    <border>
      <left style="thin">
        <color indexed="64"/>
      </left>
      <right style="thin">
        <color theme="1"/>
      </right>
      <top style="thin">
        <color theme="1"/>
      </top>
      <bottom style="medium">
        <color theme="1"/>
      </bottom>
      <diagonal/>
    </border>
    <border>
      <left style="thin">
        <color theme="1"/>
      </left>
      <right style="medium">
        <color indexed="64"/>
      </right>
      <top style="thin">
        <color theme="1"/>
      </top>
      <bottom style="medium">
        <color theme="1"/>
      </bottom>
      <diagonal/>
    </border>
    <border>
      <left/>
      <right/>
      <top style="medium">
        <color indexed="64"/>
      </top>
      <bottom style="medium">
        <color theme="1"/>
      </bottom>
      <diagonal/>
    </border>
    <border>
      <left/>
      <right style="thin">
        <color indexed="64"/>
      </right>
      <top/>
      <bottom style="thin">
        <color indexed="64"/>
      </bottom>
      <diagonal/>
    </border>
    <border>
      <left style="thin">
        <color indexed="64"/>
      </left>
      <right style="medium">
        <color indexed="64"/>
      </right>
      <top style="thin">
        <color indexed="64"/>
      </top>
      <bottom style="thin">
        <color theme="1" tint="4.9989318521683403E-2"/>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right style="medium">
        <color indexed="64"/>
      </right>
      <top style="thin">
        <color theme="0" tint="-0.499984740745262"/>
      </top>
      <bottom style="thin">
        <color theme="0" tint="-0.499984740745262"/>
      </bottom>
      <diagonal/>
    </border>
    <border>
      <left style="medium">
        <color indexed="64"/>
      </left>
      <right/>
      <top style="thin">
        <color rgb="FF7F7F7F"/>
      </top>
      <bottom style="medium">
        <color indexed="64"/>
      </bottom>
      <diagonal/>
    </border>
    <border>
      <left style="thin">
        <color theme="0" tint="-0.499984740745262"/>
      </left>
      <right style="thin">
        <color rgb="FF7F7F7F"/>
      </right>
      <top style="medium">
        <color theme="1"/>
      </top>
      <bottom style="thin">
        <color rgb="FF7F7F7F"/>
      </bottom>
      <diagonal/>
    </border>
    <border>
      <left style="thin">
        <color theme="0" tint="-0.499984740745262"/>
      </left>
      <right style="thin">
        <color rgb="FF7F7F7F"/>
      </right>
      <top style="thin">
        <color rgb="FF7F7F7F"/>
      </top>
      <bottom style="medium">
        <color theme="1"/>
      </bottom>
      <diagonal/>
    </border>
    <border>
      <left style="medium">
        <color theme="1"/>
      </left>
      <right style="thin">
        <color theme="0" tint="-0.499984740745262"/>
      </right>
      <top style="medium">
        <color theme="1"/>
      </top>
      <bottom/>
      <diagonal/>
    </border>
    <border>
      <left style="medium">
        <color theme="1"/>
      </left>
      <right style="thin">
        <color theme="0" tint="-0.499984740745262"/>
      </right>
      <top/>
      <bottom style="medium">
        <color theme="1"/>
      </bottom>
      <diagonal/>
    </border>
    <border>
      <left/>
      <right/>
      <top style="medium">
        <color indexed="64"/>
      </top>
      <bottom style="thin">
        <color rgb="FF7F7F7F"/>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indexed="55"/>
      </bottom>
      <diagonal/>
    </border>
    <border>
      <left/>
      <right style="thin">
        <color theme="0" tint="-0.499984740745262"/>
      </right>
      <top style="medium">
        <color indexed="64"/>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indexed="55"/>
      </top>
      <bottom/>
      <diagonal/>
    </border>
    <border>
      <left style="thin">
        <color theme="0" tint="-0.499984740745262"/>
      </left>
      <right style="thin">
        <color theme="0" tint="-0.499984740745262"/>
      </right>
      <top style="thin">
        <color indexed="55"/>
      </top>
      <bottom style="medium">
        <color indexed="64"/>
      </bottom>
      <diagonal/>
    </border>
    <border>
      <left style="thin">
        <color rgb="FF7F7F7F"/>
      </left>
      <right/>
      <top style="thin">
        <color theme="0" tint="-0.499984740745262"/>
      </top>
      <bottom/>
      <diagonal/>
    </border>
    <border>
      <left style="thin">
        <color rgb="FF7F7F7F"/>
      </left>
      <right/>
      <top style="thin">
        <color theme="0" tint="-0.499984740745262"/>
      </top>
      <bottom style="thin">
        <color theme="0" tint="-0.499984740745262"/>
      </bottom>
      <diagonal/>
    </border>
    <border>
      <left/>
      <right style="thin">
        <color rgb="FF7F7F7F"/>
      </right>
      <top style="thin">
        <color theme="0" tint="-0.499984740745262"/>
      </top>
      <bottom style="thin">
        <color theme="0" tint="-0.499984740745262"/>
      </bottom>
      <diagonal/>
    </border>
    <border>
      <left style="thin">
        <color theme="0" tint="-0.499984740745262"/>
      </left>
      <right/>
      <top style="medium">
        <color theme="1"/>
      </top>
      <bottom style="thin">
        <color theme="0" tint="-0.499984740745262"/>
      </bottom>
      <diagonal/>
    </border>
    <border>
      <left style="medium">
        <color theme="1"/>
      </left>
      <right/>
      <top style="medium">
        <color indexed="64"/>
      </top>
      <bottom/>
      <diagonal/>
    </border>
    <border>
      <left/>
      <right style="medium">
        <color indexed="64"/>
      </right>
      <top style="medium">
        <color theme="1"/>
      </top>
      <bottom style="thin">
        <color theme="0" tint="-0.499984740745262"/>
      </bottom>
      <diagonal/>
    </border>
    <border>
      <left style="medium">
        <color indexed="64"/>
      </left>
      <right style="thin">
        <color rgb="FF7F7F7F"/>
      </right>
      <top style="thin">
        <color rgb="FF7F7F7F"/>
      </top>
      <bottom/>
      <diagonal/>
    </border>
    <border>
      <left style="thin">
        <color indexed="64"/>
      </left>
      <right style="medium">
        <color indexed="64"/>
      </right>
      <top style="thin">
        <color theme="1"/>
      </top>
      <bottom style="medium">
        <color theme="1"/>
      </bottom>
      <diagonal/>
    </border>
    <border>
      <left style="thin">
        <color indexed="64"/>
      </left>
      <right/>
      <top style="hair">
        <color indexed="64"/>
      </top>
      <bottom/>
      <diagonal/>
    </border>
    <border>
      <left style="thin">
        <color rgb="FF7F7F7F"/>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style="thin">
        <color indexed="64"/>
      </bottom>
      <diagonal/>
    </border>
    <border>
      <left style="thin">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thin">
        <color rgb="FF7F7F7F"/>
      </top>
      <bottom style="thin">
        <color rgb="FF7F7F7F"/>
      </bottom>
      <diagonal/>
    </border>
    <border>
      <left style="hair">
        <color indexed="64"/>
      </left>
      <right style="hair">
        <color indexed="64"/>
      </right>
      <top style="thin">
        <color rgb="FF7F7F7F"/>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thin">
        <color rgb="FF7F7F7F"/>
      </bottom>
      <diagonal/>
    </border>
    <border>
      <left style="hair">
        <color indexed="64"/>
      </left>
      <right/>
      <top style="thin">
        <color rgb="FF7F7F7F"/>
      </top>
      <bottom style="thin">
        <color rgb="FF7F7F7F"/>
      </bottom>
      <diagonal/>
    </border>
    <border>
      <left style="hair">
        <color indexed="64"/>
      </left>
      <right/>
      <top style="hair">
        <color indexed="64"/>
      </top>
      <bottom style="thin">
        <color rgb="FF7F7F7F"/>
      </bottom>
      <diagonal/>
    </border>
    <border>
      <left style="hair">
        <color indexed="64"/>
      </left>
      <right/>
      <top style="thin">
        <color rgb="FF7F7F7F"/>
      </top>
      <bottom style="hair">
        <color indexed="64"/>
      </bottom>
      <diagonal/>
    </border>
    <border>
      <left style="thin">
        <color indexed="64"/>
      </left>
      <right style="double">
        <color indexed="64"/>
      </right>
      <top style="hair">
        <color indexed="64"/>
      </top>
      <bottom/>
      <diagonal/>
    </border>
    <border>
      <left style="thin">
        <color theme="0" tint="-0.499984740745262"/>
      </left>
      <right style="thin">
        <color indexed="64"/>
      </right>
      <top style="hair">
        <color indexed="64"/>
      </top>
      <bottom style="hair">
        <color indexed="64"/>
      </bottom>
      <diagonal/>
    </border>
    <border>
      <left style="thin">
        <color indexed="64"/>
      </left>
      <right style="thin">
        <color theme="0" tint="-0.499984740745262"/>
      </right>
      <top style="hair">
        <color indexed="64"/>
      </top>
      <bottom style="hair">
        <color indexed="64"/>
      </bottom>
      <diagonal/>
    </border>
    <border>
      <left style="thin">
        <color theme="0" tint="-0.499984740745262"/>
      </left>
      <right style="thin">
        <color indexed="64"/>
      </right>
      <top style="thin">
        <color indexed="64"/>
      </top>
      <bottom style="hair">
        <color indexed="64"/>
      </bottom>
      <diagonal/>
    </border>
    <border>
      <left style="thin">
        <color indexed="64"/>
      </left>
      <right style="thin">
        <color theme="0" tint="-0.499984740745262"/>
      </right>
      <top/>
      <bottom style="hair">
        <color indexed="64"/>
      </bottom>
      <diagonal/>
    </border>
    <border>
      <left style="thin">
        <color indexed="64"/>
      </left>
      <right style="thin">
        <color theme="0" tint="-0.499984740745262"/>
      </right>
      <top/>
      <bottom/>
      <diagonal/>
    </border>
    <border>
      <left style="thin">
        <color indexed="64"/>
      </left>
      <right style="thin">
        <color theme="0" tint="-0.499984740745262"/>
      </right>
      <top style="hair">
        <color indexed="64"/>
      </top>
      <bottom/>
      <diagonal/>
    </border>
    <border>
      <left style="hair">
        <color indexed="64"/>
      </left>
      <right style="hair">
        <color indexed="64"/>
      </right>
      <top style="hair">
        <color indexed="64"/>
      </top>
      <bottom style="double">
        <color indexed="64"/>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thin">
        <color indexed="64"/>
      </left>
      <right style="double">
        <color indexed="64"/>
      </right>
      <top/>
      <bottom/>
      <diagonal/>
    </border>
    <border>
      <left style="thin">
        <color indexed="64"/>
      </left>
      <right style="double">
        <color indexed="64"/>
      </right>
      <top style="hair">
        <color indexed="64"/>
      </top>
      <bottom style="medium">
        <color indexed="64"/>
      </bottom>
      <diagonal/>
    </border>
    <border>
      <left/>
      <right style="thin">
        <color rgb="FF7F7F7F"/>
      </right>
      <top style="hair">
        <color indexed="64"/>
      </top>
      <bottom style="medium">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double">
        <color indexed="64"/>
      </bottom>
      <diagonal/>
    </border>
    <border>
      <left/>
      <right style="hair">
        <color indexed="64"/>
      </right>
      <top style="hair">
        <color indexed="64"/>
      </top>
      <bottom/>
      <diagonal/>
    </border>
    <border>
      <left/>
      <right style="double">
        <color indexed="64"/>
      </right>
      <top style="hair">
        <color indexed="64"/>
      </top>
      <bottom/>
      <diagonal/>
    </border>
    <border>
      <left style="double">
        <color indexed="64"/>
      </left>
      <right style="thin">
        <color rgb="FF7F7F7F"/>
      </right>
      <top style="thin">
        <color rgb="FF7F7F7F"/>
      </top>
      <bottom style="thin">
        <color theme="0" tint="-0.499984740745262"/>
      </bottom>
      <diagonal/>
    </border>
    <border>
      <left style="thin">
        <color rgb="FF7F7F7F"/>
      </left>
      <right style="thin">
        <color rgb="FF7F7F7F"/>
      </right>
      <top style="thin">
        <color rgb="FF7F7F7F"/>
      </top>
      <bottom style="thin">
        <color theme="0" tint="-0.499984740745262"/>
      </bottom>
      <diagonal/>
    </border>
    <border>
      <left/>
      <right style="thin">
        <color indexed="64"/>
      </right>
      <top style="hair">
        <color indexed="64"/>
      </top>
      <bottom style="thin">
        <color indexed="64"/>
      </bottom>
      <diagonal/>
    </border>
    <border>
      <left style="thin">
        <color rgb="FF7F7F7F"/>
      </left>
      <right style="thin">
        <color theme="0" tint="-0.499984740745262"/>
      </right>
      <top style="thin">
        <color rgb="FF7F7F7F"/>
      </top>
      <bottom style="thin">
        <color theme="0" tint="-0.499984740745262"/>
      </bottom>
      <diagonal/>
    </border>
    <border>
      <left style="thin">
        <color rgb="FF7F7F7F"/>
      </left>
      <right style="thin">
        <color theme="0" tint="-0.499984740745262"/>
      </right>
      <top style="thin">
        <color theme="0" tint="-0.499984740745262"/>
      </top>
      <bottom style="thin">
        <color rgb="FF7F7F7F"/>
      </bottom>
      <diagonal/>
    </border>
    <border>
      <left style="thin">
        <color rgb="FFB2B2B2"/>
      </left>
      <right style="thin">
        <color rgb="FFB2B2B2"/>
      </right>
      <top style="thin">
        <color rgb="FFB2B2B2"/>
      </top>
      <bottom/>
      <diagonal/>
    </border>
    <border>
      <left style="thin">
        <color rgb="FFB2B2B2"/>
      </left>
      <right/>
      <top style="thin">
        <color rgb="FFB2B2B2"/>
      </top>
      <bottom/>
      <diagonal/>
    </border>
    <border>
      <left/>
      <right style="thin">
        <color rgb="FFB2B2B2"/>
      </right>
      <top style="thin">
        <color rgb="FFB2B2B2"/>
      </top>
      <bottom/>
      <diagonal/>
    </border>
    <border>
      <left style="thin">
        <color rgb="FFB2B2B2"/>
      </left>
      <right style="thin">
        <color rgb="FFB2B2B2"/>
      </right>
      <top/>
      <bottom/>
      <diagonal/>
    </border>
    <border>
      <left/>
      <right style="thin">
        <color rgb="FFB2B2B2"/>
      </right>
      <top/>
      <bottom/>
      <diagonal/>
    </border>
    <border>
      <left style="thin">
        <color rgb="FFB2B2B2"/>
      </left>
      <right/>
      <top/>
      <bottom style="thin">
        <color rgb="FFB2B2B2"/>
      </bottom>
      <diagonal/>
    </border>
    <border>
      <left/>
      <right/>
      <top/>
      <bottom style="thin">
        <color rgb="FFB2B2B2"/>
      </bottom>
      <diagonal/>
    </border>
    <border>
      <left/>
      <right style="thin">
        <color rgb="FFB2B2B2"/>
      </right>
      <top/>
      <bottom style="thin">
        <color rgb="FFB2B2B2"/>
      </bottom>
      <diagonal/>
    </border>
    <border>
      <left style="thin">
        <color rgb="FF7F7F7F"/>
      </left>
      <right style="thin">
        <color indexed="64"/>
      </right>
      <top/>
      <bottom style="hair">
        <color indexed="64"/>
      </bottom>
      <diagonal/>
    </border>
    <border>
      <left style="thin">
        <color indexed="64"/>
      </left>
      <right style="double">
        <color indexed="64"/>
      </right>
      <top/>
      <bottom style="hair">
        <color indexed="64"/>
      </bottom>
      <diagonal/>
    </border>
    <border>
      <left/>
      <right/>
      <top style="medium">
        <color theme="1"/>
      </top>
      <bottom/>
      <diagonal/>
    </border>
    <border>
      <left style="medium">
        <color theme="1"/>
      </left>
      <right/>
      <top style="medium">
        <color theme="1"/>
      </top>
      <bottom/>
      <diagonal/>
    </border>
    <border>
      <left style="medium">
        <color indexed="64"/>
      </left>
      <right style="thin">
        <color theme="1"/>
      </right>
      <top style="thin">
        <color indexed="64"/>
      </top>
      <bottom/>
      <diagonal/>
    </border>
    <border>
      <left style="medium">
        <color indexed="64"/>
      </left>
      <right style="thin">
        <color theme="1"/>
      </right>
      <top/>
      <bottom style="medium">
        <color indexed="64"/>
      </bottom>
      <diagonal/>
    </border>
    <border>
      <left style="medium">
        <color indexed="64"/>
      </left>
      <right style="thin">
        <color theme="1"/>
      </right>
      <top/>
      <bottom/>
      <diagonal/>
    </border>
    <border>
      <left style="thin">
        <color theme="1"/>
      </left>
      <right style="thin">
        <color indexed="64"/>
      </right>
      <top/>
      <bottom/>
      <diagonal/>
    </border>
    <border>
      <left style="medium">
        <color theme="1"/>
      </left>
      <right/>
      <top style="medium">
        <color indexed="64"/>
      </top>
      <bottom style="thin">
        <color indexed="64"/>
      </bottom>
      <diagonal/>
    </border>
    <border>
      <left style="medium">
        <color indexed="64"/>
      </left>
      <right/>
      <top style="medium">
        <color theme="1"/>
      </top>
      <bottom style="thin">
        <color indexed="64"/>
      </bottom>
      <diagonal/>
    </border>
    <border>
      <left style="thin">
        <color indexed="64"/>
      </left>
      <right style="medium">
        <color indexed="64"/>
      </right>
      <top style="thin">
        <color indexed="64"/>
      </top>
      <bottom/>
      <diagonal/>
    </border>
    <border>
      <left/>
      <right style="medium">
        <color indexed="64"/>
      </right>
      <top style="medium">
        <color theme="1"/>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55"/>
      </bottom>
      <diagonal/>
    </border>
    <border>
      <left/>
      <right style="thin">
        <color indexed="64"/>
      </right>
      <top/>
      <bottom/>
      <diagonal/>
    </border>
    <border>
      <left style="medium">
        <color indexed="64"/>
      </left>
      <right style="thin">
        <color indexed="64"/>
      </right>
      <top/>
      <bottom/>
      <diagonal/>
    </border>
    <border>
      <left style="medium">
        <color indexed="64"/>
      </left>
      <right/>
      <top style="medium">
        <color theme="1" tint="4.9989318521683403E-2"/>
      </top>
      <bottom style="thin">
        <color indexed="64"/>
      </bottom>
      <diagonal/>
    </border>
    <border>
      <left/>
      <right/>
      <top style="medium">
        <color theme="1" tint="4.9989318521683403E-2"/>
      </top>
      <bottom style="thin">
        <color indexed="64"/>
      </bottom>
      <diagonal/>
    </border>
    <border>
      <left/>
      <right style="medium">
        <color theme="1"/>
      </right>
      <top style="medium">
        <color theme="1" tint="4.9989318521683403E-2"/>
      </top>
      <bottom style="thin">
        <color indexed="64"/>
      </bottom>
      <diagonal/>
    </border>
    <border>
      <left style="thin">
        <color indexed="64"/>
      </left>
      <right/>
      <top/>
      <bottom style="thin">
        <color indexed="55"/>
      </bottom>
      <diagonal/>
    </border>
    <border>
      <left style="thin">
        <color theme="1"/>
      </left>
      <right style="thin">
        <color indexed="64"/>
      </right>
      <top style="thin">
        <color indexed="64"/>
      </top>
      <bottom/>
      <diagonal/>
    </border>
    <border>
      <left style="thin">
        <color indexed="64"/>
      </left>
      <right style="thin">
        <color indexed="64"/>
      </right>
      <top style="thin">
        <color indexed="64"/>
      </top>
      <bottom style="thin">
        <color rgb="FF7F7F7F"/>
      </bottom>
      <diagonal/>
    </border>
    <border>
      <left/>
      <right style="thin">
        <color indexed="64"/>
      </right>
      <top style="thin">
        <color indexed="64"/>
      </top>
      <bottom style="thin">
        <color rgb="FF7F7F7F"/>
      </bottom>
      <diagonal/>
    </border>
    <border>
      <left/>
      <right/>
      <top style="thin">
        <color indexed="64"/>
      </top>
      <bottom style="thin">
        <color rgb="FF7F7F7F"/>
      </bottom>
      <diagonal/>
    </border>
    <border>
      <left style="thin">
        <color rgb="FF7F7F7F"/>
      </left>
      <right/>
      <top style="thin">
        <color theme="0" tint="-0.499984740745262"/>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double">
        <color indexed="64"/>
      </right>
      <top style="hair">
        <color indexed="64"/>
      </top>
      <bottom style="double">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thin">
        <color rgb="FF7F7F7F"/>
      </right>
      <top style="hair">
        <color indexed="64"/>
      </top>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rgb="FF7F7F7F"/>
      </top>
      <bottom style="medium">
        <color indexed="64"/>
      </bottom>
      <diagonal/>
    </border>
  </borders>
  <cellStyleXfs count="8">
    <xf numFmtId="0" fontId="0" fillId="0" borderId="0"/>
    <xf numFmtId="44" fontId="3" fillId="0" borderId="0" applyFont="0" applyFill="0" applyBorder="0" applyAlignment="0" applyProtection="0"/>
    <xf numFmtId="0" fontId="2" fillId="0" borderId="0"/>
    <xf numFmtId="0" fontId="19" fillId="6" borderId="71" applyNumberFormat="0" applyAlignment="0" applyProtection="0"/>
    <xf numFmtId="0" fontId="20" fillId="0" borderId="0" applyNumberFormat="0" applyFill="0" applyBorder="0" applyAlignment="0" applyProtection="0"/>
    <xf numFmtId="0" fontId="21" fillId="0" borderId="0"/>
    <xf numFmtId="0" fontId="3" fillId="7" borderId="110" applyNumberFormat="0" applyFont="0" applyAlignment="0" applyProtection="0"/>
    <xf numFmtId="0" fontId="30" fillId="8" borderId="71" applyNumberFormat="0" applyAlignment="0" applyProtection="0"/>
  </cellStyleXfs>
  <cellXfs count="741">
    <xf numFmtId="0" fontId="0" fillId="0" borderId="0" xfId="0"/>
    <xf numFmtId="0" fontId="0" fillId="0" borderId="0" xfId="0" applyBorder="1"/>
    <xf numFmtId="0" fontId="0" fillId="0" borderId="0" xfId="0" applyFill="1"/>
    <xf numFmtId="0" fontId="0" fillId="0" borderId="1" xfId="0" applyBorder="1"/>
    <xf numFmtId="0" fontId="0" fillId="4" borderId="0" xfId="0" applyFill="1" applyBorder="1"/>
    <xf numFmtId="0" fontId="0" fillId="4" borderId="0" xfId="0" applyFill="1" applyBorder="1" applyAlignment="1">
      <alignment horizontal="center"/>
    </xf>
    <xf numFmtId="0" fontId="0" fillId="4" borderId="8" xfId="0" applyFill="1" applyBorder="1" applyAlignment="1">
      <alignment horizontal="center"/>
    </xf>
    <xf numFmtId="0" fontId="0" fillId="4" borderId="8" xfId="0" applyFill="1" applyBorder="1"/>
    <xf numFmtId="0" fontId="0" fillId="4" borderId="8" xfId="0" applyFill="1" applyBorder="1" applyAlignment="1">
      <alignment horizontal="centerContinuous"/>
    </xf>
    <xf numFmtId="0" fontId="11" fillId="4" borderId="6" xfId="0" applyFont="1" applyFill="1" applyBorder="1" applyAlignment="1">
      <alignment horizontal="centerContinuous" vertical="center"/>
    </xf>
    <xf numFmtId="0" fontId="11" fillId="4" borderId="5" xfId="0" applyFont="1" applyFill="1" applyBorder="1" applyAlignment="1">
      <alignment horizontal="centerContinuous" vertical="center"/>
    </xf>
    <xf numFmtId="0" fontId="0" fillId="4" borderId="9" xfId="0" applyFill="1" applyBorder="1"/>
    <xf numFmtId="0" fontId="12" fillId="4" borderId="11" xfId="0" applyFont="1" applyFill="1" applyBorder="1" applyAlignment="1">
      <alignment horizontal="left"/>
    </xf>
    <xf numFmtId="0" fontId="0" fillId="4" borderId="9" xfId="0" applyFill="1" applyBorder="1" applyAlignment="1">
      <alignment horizontal="center"/>
    </xf>
    <xf numFmtId="0" fontId="0" fillId="4" borderId="7" xfId="0" applyFill="1" applyBorder="1"/>
    <xf numFmtId="0" fontId="14" fillId="3" borderId="32" xfId="0" applyFont="1" applyFill="1" applyBorder="1" applyAlignment="1">
      <alignment horizontal="centerContinuous"/>
    </xf>
    <xf numFmtId="0" fontId="14" fillId="3" borderId="36" xfId="0" applyFont="1" applyFill="1" applyBorder="1" applyAlignment="1">
      <alignment horizontal="centerContinuous"/>
    </xf>
    <xf numFmtId="0" fontId="2" fillId="3" borderId="36" xfId="0" applyFont="1" applyFill="1" applyBorder="1" applyAlignment="1">
      <alignment horizontal="centerContinuous"/>
    </xf>
    <xf numFmtId="0" fontId="14" fillId="3" borderId="36" xfId="0" applyFont="1" applyFill="1" applyBorder="1" applyAlignment="1">
      <alignment horizontal="center"/>
    </xf>
    <xf numFmtId="0" fontId="14" fillId="3" borderId="18" xfId="0" applyFont="1" applyFill="1" applyBorder="1" applyAlignment="1">
      <alignment horizontal="center"/>
    </xf>
    <xf numFmtId="0" fontId="14" fillId="3" borderId="37" xfId="0" applyFont="1" applyFill="1" applyBorder="1" applyAlignment="1">
      <alignment horizontal="centerContinuous"/>
    </xf>
    <xf numFmtId="0" fontId="15" fillId="4" borderId="38" xfId="0" applyFont="1" applyFill="1" applyBorder="1"/>
    <xf numFmtId="0" fontId="15" fillId="0" borderId="39" xfId="0" applyFont="1" applyBorder="1" applyAlignment="1">
      <alignment horizontal="center"/>
    </xf>
    <xf numFmtId="0" fontId="15" fillId="4" borderId="40" xfId="0" applyFont="1" applyFill="1" applyBorder="1"/>
    <xf numFmtId="0" fontId="15" fillId="4" borderId="41" xfId="0" applyFont="1" applyFill="1" applyBorder="1"/>
    <xf numFmtId="0" fontId="15" fillId="4" borderId="41" xfId="0" applyFont="1" applyFill="1" applyBorder="1" applyAlignment="1">
      <alignment horizontal="right"/>
    </xf>
    <xf numFmtId="0" fontId="15" fillId="4" borderId="41" xfId="0" applyFont="1" applyFill="1" applyBorder="1" applyAlignment="1">
      <alignment horizontal="center"/>
    </xf>
    <xf numFmtId="0" fontId="15" fillId="4" borderId="42" xfId="0" applyFont="1" applyFill="1" applyBorder="1"/>
    <xf numFmtId="0" fontId="15" fillId="0" borderId="41" xfId="0" applyFont="1" applyBorder="1" applyAlignment="1">
      <alignment horizontal="center"/>
    </xf>
    <xf numFmtId="0" fontId="15" fillId="0" borderId="43" xfId="0" applyFont="1" applyBorder="1" applyAlignment="1">
      <alignment horizontal="center"/>
    </xf>
    <xf numFmtId="0" fontId="15" fillId="4" borderId="40" xfId="0" applyFont="1" applyFill="1" applyBorder="1" applyAlignment="1">
      <alignment horizontal="left"/>
    </xf>
    <xf numFmtId="0" fontId="15" fillId="4" borderId="0" xfId="0" applyFont="1" applyFill="1" applyBorder="1"/>
    <xf numFmtId="0" fontId="15" fillId="4" borderId="42" xfId="0" applyFont="1" applyFill="1" applyBorder="1" applyAlignment="1">
      <alignment horizontal="center"/>
    </xf>
    <xf numFmtId="0" fontId="15" fillId="4" borderId="46" xfId="0" applyFont="1" applyFill="1" applyBorder="1"/>
    <xf numFmtId="0" fontId="15" fillId="4" borderId="38" xfId="0" applyFont="1" applyFill="1" applyBorder="1" applyAlignment="1">
      <alignment horizontal="center"/>
    </xf>
    <xf numFmtId="0" fontId="15" fillId="4" borderId="44" xfId="0" applyFont="1" applyFill="1" applyBorder="1" applyAlignment="1">
      <alignment horizontal="left"/>
    </xf>
    <xf numFmtId="0" fontId="0" fillId="0" borderId="35" xfId="0" applyBorder="1" applyAlignment="1">
      <alignment horizontal="center" vertical="center" wrapText="1"/>
    </xf>
    <xf numFmtId="0" fontId="0" fillId="0" borderId="48" xfId="0" applyBorder="1" applyAlignment="1">
      <alignment horizontal="center" vertical="center" wrapText="1"/>
    </xf>
    <xf numFmtId="0" fontId="10" fillId="4" borderId="0" xfId="0" applyFont="1" applyFill="1" applyBorder="1" applyAlignment="1">
      <alignment horizontal="centerContinuous" vertical="justify"/>
    </xf>
    <xf numFmtId="0" fontId="17" fillId="4" borderId="0" xfId="0" applyFont="1" applyFill="1" applyBorder="1" applyAlignment="1">
      <alignment horizontal="centerContinuous"/>
    </xf>
    <xf numFmtId="0" fontId="18" fillId="4" borderId="12" xfId="0" applyFont="1" applyFill="1" applyBorder="1" applyAlignment="1">
      <alignment horizontal="centerContinuous" vertical="center"/>
    </xf>
    <xf numFmtId="0" fontId="15" fillId="4" borderId="38" xfId="0" applyFont="1" applyFill="1" applyBorder="1" applyAlignment="1">
      <alignment horizontal="right"/>
    </xf>
    <xf numFmtId="0" fontId="7" fillId="4" borderId="45" xfId="0" applyFont="1" applyFill="1" applyBorder="1"/>
    <xf numFmtId="0" fontId="15" fillId="0" borderId="41" xfId="0" applyFont="1" applyFill="1" applyBorder="1"/>
    <xf numFmtId="0" fontId="15" fillId="0" borderId="43" xfId="0" applyFont="1" applyFill="1" applyBorder="1" applyAlignment="1">
      <alignment horizontal="center"/>
    </xf>
    <xf numFmtId="44" fontId="0" fillId="0" borderId="0" xfId="1" applyFont="1" applyFill="1"/>
    <xf numFmtId="0" fontId="15" fillId="0" borderId="40" xfId="0" applyFont="1" applyFill="1" applyBorder="1"/>
    <xf numFmtId="0" fontId="15" fillId="0" borderId="41" xfId="0" applyFont="1" applyFill="1" applyBorder="1" applyAlignment="1">
      <alignment horizontal="center"/>
    </xf>
    <xf numFmtId="0" fontId="15" fillId="0" borderId="40" xfId="0" applyFont="1" applyFill="1" applyBorder="1" applyAlignment="1">
      <alignment horizontal="left"/>
    </xf>
    <xf numFmtId="0" fontId="15" fillId="0" borderId="41" xfId="0" applyFont="1" applyFill="1" applyBorder="1" applyAlignment="1">
      <alignment horizontal="left"/>
    </xf>
    <xf numFmtId="4" fontId="8" fillId="2" borderId="1" xfId="0" applyNumberFormat="1" applyFont="1" applyFill="1" applyBorder="1" applyAlignment="1">
      <alignment horizontal="right"/>
    </xf>
    <xf numFmtId="0" fontId="7" fillId="0" borderId="0" xfId="0" applyFont="1" applyBorder="1" applyAlignment="1">
      <alignment horizontal="center" vertical="center" wrapText="1"/>
    </xf>
    <xf numFmtId="0" fontId="2" fillId="0" borderId="87" xfId="0" applyFont="1" applyFill="1" applyBorder="1" applyAlignment="1" applyProtection="1">
      <alignment horizontal="center"/>
      <protection locked="0"/>
    </xf>
    <xf numFmtId="0" fontId="8" fillId="2" borderId="2" xfId="0" applyFont="1" applyFill="1" applyBorder="1" applyAlignment="1">
      <alignment horizontal="right"/>
    </xf>
    <xf numFmtId="0" fontId="0" fillId="0" borderId="69" xfId="0" applyBorder="1" applyAlignment="1" applyProtection="1">
      <alignment horizontal="center"/>
      <protection locked="0"/>
    </xf>
    <xf numFmtId="0" fontId="8" fillId="2" borderId="89" xfId="0" applyFont="1" applyFill="1" applyBorder="1" applyAlignment="1">
      <alignment horizontal="right"/>
    </xf>
    <xf numFmtId="3" fontId="4" fillId="0" borderId="90" xfId="0" applyNumberFormat="1" applyFont="1" applyFill="1" applyBorder="1" applyAlignment="1">
      <alignment horizontal="center"/>
    </xf>
    <xf numFmtId="0" fontId="8" fillId="2" borderId="59" xfId="0" applyFont="1" applyFill="1" applyBorder="1" applyAlignment="1" applyProtection="1">
      <alignment horizontal="right" vertical="center"/>
      <protection locked="0"/>
    </xf>
    <xf numFmtId="0" fontId="8" fillId="2" borderId="22" xfId="0" applyFont="1" applyFill="1" applyBorder="1" applyAlignment="1" applyProtection="1">
      <alignment horizontal="center" vertical="center"/>
      <protection locked="0"/>
    </xf>
    <xf numFmtId="0" fontId="15" fillId="0" borderId="92" xfId="0" applyFont="1" applyFill="1" applyBorder="1" applyAlignment="1">
      <alignment horizontal="center"/>
    </xf>
    <xf numFmtId="0" fontId="15" fillId="4" borderId="43" xfId="0" applyFont="1" applyFill="1" applyBorder="1" applyAlignment="1">
      <alignment horizontal="center"/>
    </xf>
    <xf numFmtId="0" fontId="5" fillId="0" borderId="0" xfId="0" applyFont="1" applyBorder="1" applyAlignment="1">
      <alignment horizontal="center" vertical="center"/>
    </xf>
    <xf numFmtId="0" fontId="6" fillId="0" borderId="0" xfId="0" applyFont="1" applyBorder="1" applyAlignment="1">
      <alignment horizontal="center" vertical="center" wrapText="1"/>
    </xf>
    <xf numFmtId="0" fontId="1" fillId="0" borderId="52" xfId="0" applyFont="1" applyBorder="1" applyAlignment="1">
      <alignment horizontal="center"/>
    </xf>
    <xf numFmtId="0" fontId="7" fillId="4" borderId="73" xfId="0" applyFont="1" applyFill="1" applyBorder="1"/>
    <xf numFmtId="0" fontId="15" fillId="4" borderId="102" xfId="0" applyFont="1" applyFill="1" applyBorder="1" applyAlignment="1">
      <alignment horizontal="centerContinuous"/>
    </xf>
    <xf numFmtId="0" fontId="15" fillId="0" borderId="103" xfId="0" applyFont="1" applyFill="1" applyBorder="1" applyAlignment="1">
      <alignment horizontal="center"/>
    </xf>
    <xf numFmtId="0" fontId="15" fillId="0" borderId="104" xfId="0" applyFont="1" applyBorder="1" applyAlignment="1">
      <alignment horizontal="center"/>
    </xf>
    <xf numFmtId="0" fontId="15" fillId="4" borderId="44" xfId="0" applyFont="1" applyFill="1" applyBorder="1"/>
    <xf numFmtId="0" fontId="0" fillId="0" borderId="17" xfId="0" applyBorder="1"/>
    <xf numFmtId="0" fontId="0" fillId="0" borderId="2" xfId="0" applyBorder="1"/>
    <xf numFmtId="0" fontId="0" fillId="0" borderId="105" xfId="0" applyBorder="1"/>
    <xf numFmtId="0" fontId="0" fillId="0" borderId="106" xfId="0" applyBorder="1"/>
    <xf numFmtId="0" fontId="15" fillId="4" borderId="70" xfId="0" applyFont="1" applyFill="1" applyBorder="1" applyAlignment="1">
      <alignment horizontal="center"/>
    </xf>
    <xf numFmtId="0" fontId="15" fillId="0" borderId="109" xfId="0" applyFont="1" applyFill="1" applyBorder="1" applyAlignment="1">
      <alignment horizontal="center"/>
    </xf>
    <xf numFmtId="165" fontId="15" fillId="0" borderId="92" xfId="0" applyNumberFormat="1" applyFont="1" applyFill="1" applyBorder="1" applyAlignment="1">
      <alignment horizontal="centerContinuous"/>
    </xf>
    <xf numFmtId="167" fontId="0" fillId="0" borderId="0" xfId="0" applyNumberFormat="1" applyFill="1" applyBorder="1" applyAlignment="1">
      <alignment horizontal="center" vertical="center"/>
    </xf>
    <xf numFmtId="0" fontId="2" fillId="0" borderId="115" xfId="0" applyFont="1" applyFill="1" applyBorder="1" applyAlignment="1" applyProtection="1">
      <alignment horizontal="center"/>
      <protection locked="0"/>
    </xf>
    <xf numFmtId="0" fontId="0" fillId="0" borderId="116" xfId="0" applyBorder="1"/>
    <xf numFmtId="0" fontId="15" fillId="4" borderId="73" xfId="0" applyFont="1" applyFill="1" applyBorder="1" applyAlignment="1">
      <alignment horizontal="center"/>
    </xf>
    <xf numFmtId="0" fontId="15" fillId="4" borderId="78" xfId="0" applyFont="1" applyFill="1" applyBorder="1"/>
    <xf numFmtId="0" fontId="15" fillId="4" borderId="117" xfId="0" applyFont="1" applyFill="1" applyBorder="1"/>
    <xf numFmtId="0" fontId="0" fillId="0" borderId="58" xfId="0" applyBorder="1" applyAlignment="1">
      <alignment horizontal="center" vertical="center"/>
    </xf>
    <xf numFmtId="0" fontId="0" fillId="0" borderId="57" xfId="0" applyBorder="1" applyAlignment="1">
      <alignment horizontal="center" vertical="center"/>
    </xf>
    <xf numFmtId="0" fontId="0" fillId="0" borderId="0" xfId="0" applyBorder="1" applyAlignment="1">
      <alignment horizontal="center" vertical="center"/>
    </xf>
    <xf numFmtId="0" fontId="7" fillId="0" borderId="0" xfId="0" applyFont="1" applyBorder="1" applyAlignment="1">
      <alignment vertical="center" wrapText="1"/>
    </xf>
    <xf numFmtId="0" fontId="0" fillId="0" borderId="0" xfId="0" applyBorder="1" applyAlignment="1">
      <alignment horizontal="left" vertical="center"/>
    </xf>
    <xf numFmtId="0" fontId="0" fillId="0" borderId="0" xfId="0" applyBorder="1" applyAlignment="1">
      <alignment vertical="center"/>
    </xf>
    <xf numFmtId="0" fontId="19" fillId="6" borderId="83" xfId="3" applyBorder="1" applyAlignment="1">
      <alignment horizontal="center" vertical="center"/>
    </xf>
    <xf numFmtId="0" fontId="19" fillId="6" borderId="135" xfId="3" applyBorder="1" applyAlignment="1" applyProtection="1">
      <alignment horizontal="center" vertical="center"/>
      <protection locked="0"/>
    </xf>
    <xf numFmtId="0" fontId="0" fillId="0" borderId="25" xfId="0" applyBorder="1" applyAlignment="1">
      <alignment horizontal="center"/>
    </xf>
    <xf numFmtId="0" fontId="0" fillId="0" borderId="26" xfId="0" applyBorder="1" applyAlignment="1">
      <alignment horizontal="center" vertical="center"/>
    </xf>
    <xf numFmtId="0" fontId="0" fillId="0" borderId="137" xfId="0" applyFill="1" applyBorder="1" applyAlignment="1">
      <alignment horizontal="center"/>
    </xf>
    <xf numFmtId="0" fontId="19" fillId="6" borderId="135" xfId="3" applyBorder="1" applyAlignment="1">
      <alignment horizontal="center" vertical="center"/>
    </xf>
    <xf numFmtId="0" fontId="0" fillId="0" borderId="158" xfId="0" applyBorder="1" applyAlignment="1">
      <alignment horizontal="center" vertical="center"/>
    </xf>
    <xf numFmtId="4" fontId="8" fillId="2" borderId="0" xfId="0" applyNumberFormat="1" applyFont="1" applyFill="1" applyBorder="1" applyAlignment="1">
      <alignment horizontal="right"/>
    </xf>
    <xf numFmtId="4" fontId="8" fillId="2" borderId="120" xfId="0" applyNumberFormat="1" applyFont="1" applyFill="1" applyBorder="1" applyAlignment="1">
      <alignment horizontal="right"/>
    </xf>
    <xf numFmtId="4" fontId="0" fillId="0" borderId="53" xfId="0" applyNumberFormat="1" applyFill="1" applyBorder="1" applyAlignment="1">
      <alignment horizontal="center" vertical="center"/>
    </xf>
    <xf numFmtId="4" fontId="0" fillId="0" borderId="34" xfId="0" applyNumberFormat="1" applyFill="1" applyBorder="1" applyAlignment="1">
      <alignment horizontal="center" vertical="center"/>
    </xf>
    <xf numFmtId="0" fontId="19" fillId="6" borderId="168" xfId="3" applyBorder="1" applyAlignment="1" applyProtection="1">
      <alignment horizontal="center" vertical="center"/>
      <protection locked="0"/>
    </xf>
    <xf numFmtId="2" fontId="0" fillId="0" borderId="176" xfId="0" applyNumberFormat="1" applyBorder="1" applyAlignment="1">
      <alignment horizontal="center" vertical="center"/>
    </xf>
    <xf numFmtId="2" fontId="0" fillId="0" borderId="171" xfId="0" applyNumberFormat="1" applyBorder="1" applyAlignment="1">
      <alignment horizontal="center" vertical="center"/>
    </xf>
    <xf numFmtId="2" fontId="19" fillId="6" borderId="177" xfId="3" applyNumberFormat="1" applyBorder="1" applyAlignment="1" applyProtection="1">
      <alignment horizontal="center" vertical="center"/>
      <protection locked="0"/>
    </xf>
    <xf numFmtId="2" fontId="19" fillId="6" borderId="178" xfId="3" applyNumberFormat="1" applyBorder="1" applyAlignment="1" applyProtection="1">
      <alignment horizontal="center" vertical="center"/>
      <protection locked="0"/>
    </xf>
    <xf numFmtId="166" fontId="0" fillId="0" borderId="170" xfId="0" applyNumberFormat="1" applyFill="1" applyBorder="1" applyAlignment="1">
      <alignment horizontal="center" vertical="center"/>
    </xf>
    <xf numFmtId="166" fontId="0" fillId="0" borderId="179" xfId="0" applyNumberFormat="1" applyFill="1" applyBorder="1" applyAlignment="1">
      <alignment horizontal="center" vertical="center"/>
    </xf>
    <xf numFmtId="0" fontId="0" fillId="0" borderId="26" xfId="0" applyBorder="1" applyAlignment="1">
      <alignment horizontal="center"/>
    </xf>
    <xf numFmtId="0" fontId="0" fillId="0" borderId="203" xfId="0" applyBorder="1" applyAlignment="1">
      <alignment horizontal="center" vertical="center"/>
    </xf>
    <xf numFmtId="166" fontId="0" fillId="0" borderId="204" xfId="0" applyNumberFormat="1" applyBorder="1" applyAlignment="1">
      <alignment horizontal="center" vertical="center"/>
    </xf>
    <xf numFmtId="166" fontId="0" fillId="0" borderId="205" xfId="0" applyNumberFormat="1" applyBorder="1" applyAlignment="1">
      <alignment horizontal="center" vertical="center"/>
    </xf>
    <xf numFmtId="166" fontId="0" fillId="0" borderId="206" xfId="0" applyNumberFormat="1" applyBorder="1" applyAlignment="1">
      <alignment horizontal="center" vertical="center"/>
    </xf>
    <xf numFmtId="0" fontId="20" fillId="0" borderId="212" xfId="4" applyBorder="1" applyAlignment="1">
      <alignment horizontal="center" vertical="center"/>
    </xf>
    <xf numFmtId="0" fontId="20" fillId="0" borderId="213" xfId="4" applyBorder="1" applyAlignment="1">
      <alignment horizontal="center"/>
    </xf>
    <xf numFmtId="2" fontId="1" fillId="0" borderId="16" xfId="0" applyNumberFormat="1" applyFont="1" applyBorder="1" applyAlignment="1">
      <alignment horizontal="center"/>
    </xf>
    <xf numFmtId="0" fontId="20" fillId="0" borderId="218" xfId="4" applyBorder="1" applyAlignment="1">
      <alignment horizontal="center" vertical="center"/>
    </xf>
    <xf numFmtId="0" fontId="20" fillId="0" borderId="93" xfId="4" applyBorder="1" applyAlignment="1">
      <alignment horizontal="center" vertical="center"/>
    </xf>
    <xf numFmtId="0" fontId="20" fillId="0" borderId="0" xfId="4" applyBorder="1" applyAlignment="1">
      <alignment horizontal="center"/>
    </xf>
    <xf numFmtId="0" fontId="20" fillId="0" borderId="222" xfId="4" applyBorder="1" applyAlignment="1">
      <alignment horizontal="center"/>
    </xf>
    <xf numFmtId="2" fontId="1" fillId="0" borderId="16" xfId="0" applyNumberFormat="1" applyFont="1" applyBorder="1" applyAlignment="1">
      <alignment horizontal="center" vertical="center"/>
    </xf>
    <xf numFmtId="0" fontId="1" fillId="0" borderId="225" xfId="0" applyFont="1" applyBorder="1" applyAlignment="1">
      <alignment horizontal="center" vertical="center"/>
    </xf>
    <xf numFmtId="0" fontId="1" fillId="0" borderId="2" xfId="0" applyFont="1" applyBorder="1" applyAlignment="1">
      <alignment horizontal="center" vertical="center"/>
    </xf>
    <xf numFmtId="0" fontId="0" fillId="0" borderId="164" xfId="0" applyBorder="1" applyAlignment="1">
      <alignment horizontal="center" vertical="center" wrapText="1"/>
    </xf>
    <xf numFmtId="0" fontId="0" fillId="0" borderId="163" xfId="0" applyBorder="1" applyAlignment="1">
      <alignment horizontal="center" vertical="center" wrapText="1"/>
    </xf>
    <xf numFmtId="0" fontId="0" fillId="0" borderId="232" xfId="0" applyBorder="1" applyAlignment="1">
      <alignment horizontal="center" vertical="center"/>
    </xf>
    <xf numFmtId="4" fontId="8" fillId="2" borderId="3" xfId="0" applyNumberFormat="1" applyFont="1" applyFill="1" applyBorder="1" applyAlignment="1">
      <alignment horizontal="right"/>
    </xf>
    <xf numFmtId="0" fontId="0" fillId="0" borderId="235" xfId="0" applyBorder="1" applyAlignment="1">
      <alignment horizontal="center" vertical="center" wrapText="1"/>
    </xf>
    <xf numFmtId="0" fontId="0" fillId="0" borderId="236" xfId="0" applyBorder="1" applyAlignment="1">
      <alignment horizontal="center" vertical="center"/>
    </xf>
    <xf numFmtId="4" fontId="8" fillId="2" borderId="237" xfId="0" applyNumberFormat="1" applyFont="1" applyFill="1" applyBorder="1" applyAlignment="1">
      <alignment horizontal="right"/>
    </xf>
    <xf numFmtId="0" fontId="0" fillId="0" borderId="1" xfId="0" applyBorder="1" applyAlignment="1">
      <alignment horizontal="center" vertical="center"/>
    </xf>
    <xf numFmtId="0" fontId="1" fillId="5" borderId="16" xfId="0" applyFont="1" applyFill="1" applyBorder="1"/>
    <xf numFmtId="0" fontId="8" fillId="3" borderId="239" xfId="0" applyFont="1" applyFill="1" applyBorder="1" applyAlignment="1">
      <alignment horizontal="right"/>
    </xf>
    <xf numFmtId="0" fontId="8" fillId="2" borderId="3" xfId="0" applyFont="1" applyFill="1" applyBorder="1" applyAlignment="1" applyProtection="1">
      <alignment horizontal="center" vertical="center"/>
      <protection locked="0"/>
    </xf>
    <xf numFmtId="0" fontId="8" fillId="2" borderId="1" xfId="0" applyFont="1" applyFill="1" applyBorder="1" applyAlignment="1" applyProtection="1">
      <alignment horizontal="right" vertical="center"/>
      <protection locked="0"/>
    </xf>
    <xf numFmtId="0" fontId="0" fillId="0" borderId="128" xfId="0" applyBorder="1" applyAlignment="1">
      <alignment horizontal="center" vertical="center"/>
    </xf>
    <xf numFmtId="0" fontId="0" fillId="0" borderId="197" xfId="0" applyBorder="1"/>
    <xf numFmtId="0" fontId="0" fillId="0" borderId="198" xfId="0" applyBorder="1"/>
    <xf numFmtId="167" fontId="0" fillId="0" borderId="243" xfId="0" applyNumberFormat="1" applyFill="1" applyBorder="1" applyAlignment="1">
      <alignment horizontal="center" vertical="center"/>
    </xf>
    <xf numFmtId="167" fontId="0" fillId="0" borderId="244" xfId="0" applyNumberFormat="1" applyFill="1" applyBorder="1" applyAlignment="1">
      <alignment horizontal="center" vertical="center"/>
    </xf>
    <xf numFmtId="0" fontId="0" fillId="0" borderId="244" xfId="0" applyBorder="1"/>
    <xf numFmtId="167" fontId="0" fillId="0" borderId="221" xfId="0" applyNumberFormat="1" applyFill="1" applyBorder="1" applyAlignment="1">
      <alignment horizontal="center" vertical="center"/>
    </xf>
    <xf numFmtId="167" fontId="0" fillId="0" borderId="242" xfId="0" applyNumberFormat="1" applyFill="1" applyBorder="1" applyAlignment="1">
      <alignment horizontal="center" vertical="center"/>
    </xf>
    <xf numFmtId="167" fontId="0" fillId="0" borderId="210" xfId="0" applyNumberFormat="1" applyFill="1" applyBorder="1" applyAlignment="1">
      <alignment horizontal="center" vertical="center"/>
    </xf>
    <xf numFmtId="0" fontId="0" fillId="0" borderId="210" xfId="0" applyBorder="1"/>
    <xf numFmtId="167" fontId="0" fillId="0" borderId="245" xfId="0" applyNumberFormat="1" applyFill="1" applyBorder="1" applyAlignment="1">
      <alignment horizontal="center" vertical="center"/>
    </xf>
    <xf numFmtId="0" fontId="8" fillId="2" borderId="246" xfId="0" applyFont="1" applyFill="1" applyBorder="1" applyAlignment="1">
      <alignment horizontal="right"/>
    </xf>
    <xf numFmtId="0" fontId="8" fillId="2" borderId="119" xfId="0" applyFont="1" applyFill="1" applyBorder="1" applyAlignment="1">
      <alignment horizontal="right"/>
    </xf>
    <xf numFmtId="0" fontId="0" fillId="0" borderId="185" xfId="0" applyBorder="1" applyAlignment="1">
      <alignment horizontal="center" vertical="center"/>
    </xf>
    <xf numFmtId="2" fontId="0" fillId="0" borderId="192" xfId="0" applyNumberFormat="1" applyFill="1" applyBorder="1" applyAlignment="1">
      <alignment horizontal="center" vertical="center"/>
    </xf>
    <xf numFmtId="2" fontId="0" fillId="0" borderId="193" xfId="0" applyNumberFormat="1" applyFill="1" applyBorder="1" applyAlignment="1">
      <alignment horizontal="center" vertical="center"/>
    </xf>
    <xf numFmtId="2" fontId="0" fillId="0" borderId="194" xfId="0" applyNumberFormat="1" applyFill="1" applyBorder="1" applyAlignment="1">
      <alignment horizontal="center" vertical="center"/>
    </xf>
    <xf numFmtId="166" fontId="0" fillId="0" borderId="255" xfId="0" applyNumberFormat="1" applyFill="1" applyBorder="1" applyAlignment="1">
      <alignment horizontal="center" vertical="center"/>
    </xf>
    <xf numFmtId="166" fontId="0" fillId="0" borderId="252" xfId="0" applyNumberFormat="1" applyFill="1" applyBorder="1" applyAlignment="1">
      <alignment horizontal="center" vertical="center"/>
    </xf>
    <xf numFmtId="166" fontId="0" fillId="0" borderId="257" xfId="0" applyNumberFormat="1" applyFill="1" applyBorder="1" applyAlignment="1">
      <alignment horizontal="center" vertical="center"/>
    </xf>
    <xf numFmtId="166" fontId="0" fillId="0" borderId="258" xfId="0" applyNumberFormat="1" applyFill="1" applyBorder="1" applyAlignment="1">
      <alignment horizontal="center" vertical="center"/>
    </xf>
    <xf numFmtId="166" fontId="0" fillId="0" borderId="210" xfId="0" applyNumberFormat="1" applyFill="1" applyBorder="1" applyAlignment="1">
      <alignment horizontal="center" vertical="center"/>
    </xf>
    <xf numFmtId="2" fontId="19" fillId="6" borderId="71" xfId="3" applyNumberFormat="1" applyBorder="1" applyAlignment="1" applyProtection="1">
      <alignment horizontal="center" vertical="center"/>
      <protection locked="0"/>
    </xf>
    <xf numFmtId="2" fontId="19" fillId="6" borderId="77" xfId="3" applyNumberFormat="1" applyBorder="1" applyAlignment="1" applyProtection="1">
      <alignment horizontal="center" vertical="center"/>
      <protection locked="0"/>
    </xf>
    <xf numFmtId="2" fontId="19" fillId="6" borderId="83" xfId="3" applyNumberFormat="1" applyBorder="1" applyAlignment="1" applyProtection="1">
      <alignment horizontal="center" vertical="center"/>
      <protection locked="0"/>
    </xf>
    <xf numFmtId="2" fontId="19" fillId="6" borderId="135" xfId="3" applyNumberFormat="1" applyBorder="1" applyAlignment="1" applyProtection="1">
      <alignment horizontal="center" vertical="center"/>
      <protection locked="0"/>
    </xf>
    <xf numFmtId="166" fontId="0" fillId="0" borderId="259" xfId="0" applyNumberFormat="1" applyFill="1" applyBorder="1" applyAlignment="1">
      <alignment horizontal="center" vertical="center"/>
    </xf>
    <xf numFmtId="2" fontId="19" fillId="6" borderId="173" xfId="3" applyNumberFormat="1" applyBorder="1" applyAlignment="1" applyProtection="1">
      <alignment horizontal="center" vertical="center"/>
      <protection locked="0"/>
    </xf>
    <xf numFmtId="2" fontId="19" fillId="6" borderId="174" xfId="3" applyNumberFormat="1" applyBorder="1" applyAlignment="1" applyProtection="1">
      <alignment horizontal="center" vertical="center"/>
      <protection locked="0"/>
    </xf>
    <xf numFmtId="166" fontId="0" fillId="0" borderId="176" xfId="0" applyNumberFormat="1" applyFill="1" applyBorder="1" applyAlignment="1">
      <alignment horizontal="center" vertical="center"/>
    </xf>
    <xf numFmtId="166" fontId="0" fillId="0" borderId="171" xfId="0" applyNumberFormat="1" applyFill="1" applyBorder="1" applyAlignment="1">
      <alignment horizontal="center" vertical="center"/>
    </xf>
    <xf numFmtId="166" fontId="0" fillId="0" borderId="260" xfId="0" applyNumberFormat="1" applyFill="1" applyBorder="1" applyAlignment="1">
      <alignment horizontal="center" vertical="center"/>
    </xf>
    <xf numFmtId="4" fontId="8" fillId="2" borderId="265" xfId="0" applyNumberFormat="1" applyFont="1" applyFill="1" applyBorder="1" applyAlignment="1">
      <alignment horizontal="right"/>
    </xf>
    <xf numFmtId="4" fontId="8" fillId="2" borderId="14" xfId="0" applyNumberFormat="1" applyFont="1" applyFill="1" applyBorder="1" applyAlignment="1">
      <alignment horizontal="right"/>
    </xf>
    <xf numFmtId="4" fontId="8" fillId="2" borderId="13" xfId="0" applyNumberFormat="1" applyFont="1" applyFill="1" applyBorder="1" applyAlignment="1">
      <alignment horizontal="right"/>
    </xf>
    <xf numFmtId="4" fontId="8" fillId="2" borderId="16" xfId="0" applyNumberFormat="1" applyFont="1" applyFill="1" applyBorder="1" applyAlignment="1">
      <alignment horizontal="right"/>
    </xf>
    <xf numFmtId="166" fontId="0" fillId="0" borderId="62" xfId="0" applyNumberFormat="1" applyBorder="1" applyAlignment="1">
      <alignment horizontal="center"/>
    </xf>
    <xf numFmtId="166" fontId="0" fillId="0" borderId="64" xfId="0" applyNumberFormat="1" applyBorder="1" applyAlignment="1">
      <alignment horizontal="center"/>
    </xf>
    <xf numFmtId="166" fontId="0" fillId="0" borderId="64" xfId="0" applyNumberFormat="1" applyBorder="1" applyAlignment="1">
      <alignment horizontal="center" vertical="center"/>
    </xf>
    <xf numFmtId="166" fontId="0" fillId="0" borderId="66" xfId="0" applyNumberFormat="1" applyFill="1" applyBorder="1" applyAlignment="1">
      <alignment horizontal="center"/>
    </xf>
    <xf numFmtId="4" fontId="8" fillId="2" borderId="15" xfId="0" applyNumberFormat="1" applyFont="1" applyFill="1" applyBorder="1" applyAlignment="1">
      <alignment horizontal="right"/>
    </xf>
    <xf numFmtId="4" fontId="8" fillId="2" borderId="47" xfId="0" applyNumberFormat="1" applyFont="1" applyFill="1" applyBorder="1" applyAlignment="1">
      <alignment horizontal="right"/>
    </xf>
    <xf numFmtId="4" fontId="8" fillId="2" borderId="29" xfId="0" applyNumberFormat="1" applyFont="1" applyFill="1" applyBorder="1" applyAlignment="1">
      <alignment horizontal="right"/>
    </xf>
    <xf numFmtId="0" fontId="0" fillId="0" borderId="268" xfId="0" applyBorder="1" applyAlignment="1">
      <alignment horizontal="center" vertical="center" wrapText="1"/>
    </xf>
    <xf numFmtId="0" fontId="24" fillId="0" borderId="0" xfId="0" applyFont="1"/>
    <xf numFmtId="0" fontId="16" fillId="3" borderId="11" xfId="0" applyFont="1" applyFill="1" applyBorder="1" applyAlignment="1">
      <alignment horizontal="center"/>
    </xf>
    <xf numFmtId="2" fontId="4" fillId="0" borderId="170" xfId="0" applyNumberFormat="1" applyFont="1" applyBorder="1" applyAlignment="1" applyProtection="1">
      <alignment horizontal="center" vertical="center"/>
    </xf>
    <xf numFmtId="2" fontId="4" fillId="0" borderId="179" xfId="0" applyNumberFormat="1" applyFont="1" applyBorder="1" applyAlignment="1" applyProtection="1">
      <alignment horizontal="center" vertical="center"/>
    </xf>
    <xf numFmtId="2" fontId="4" fillId="0" borderId="185" xfId="0" applyNumberFormat="1" applyFont="1" applyBorder="1" applyAlignment="1" applyProtection="1">
      <alignment horizontal="center" vertical="center"/>
    </xf>
    <xf numFmtId="2" fontId="4" fillId="0" borderId="176" xfId="0" applyNumberFormat="1" applyFont="1" applyFill="1" applyBorder="1" applyAlignment="1">
      <alignment horizontal="center" vertical="center"/>
    </xf>
    <xf numFmtId="2" fontId="4" fillId="0" borderId="171" xfId="0" applyNumberFormat="1" applyFont="1" applyFill="1" applyBorder="1" applyAlignment="1">
      <alignment horizontal="center" vertical="center"/>
    </xf>
    <xf numFmtId="2" fontId="4" fillId="0" borderId="179" xfId="0" applyNumberFormat="1" applyFont="1" applyFill="1" applyBorder="1" applyAlignment="1">
      <alignment horizontal="center" vertical="center"/>
    </xf>
    <xf numFmtId="2" fontId="4" fillId="0" borderId="170" xfId="0" applyNumberFormat="1" applyFont="1" applyFill="1" applyBorder="1" applyAlignment="1">
      <alignment horizontal="center" vertical="center"/>
    </xf>
    <xf numFmtId="2" fontId="4" fillId="0" borderId="172" xfId="0" applyNumberFormat="1" applyFont="1" applyFill="1" applyBorder="1" applyAlignment="1">
      <alignment horizontal="center" vertical="center"/>
    </xf>
    <xf numFmtId="2" fontId="4" fillId="0" borderId="176" xfId="0" applyNumberFormat="1" applyFont="1" applyBorder="1" applyAlignment="1">
      <alignment horizontal="center" vertical="center"/>
    </xf>
    <xf numFmtId="2" fontId="4" fillId="0" borderId="171" xfId="0" applyNumberFormat="1" applyFont="1" applyBorder="1" applyAlignment="1">
      <alignment horizontal="center" vertical="center"/>
    </xf>
    <xf numFmtId="2" fontId="4" fillId="0" borderId="170" xfId="0" applyNumberFormat="1" applyFont="1" applyBorder="1" applyAlignment="1">
      <alignment horizontal="center" vertical="center"/>
    </xf>
    <xf numFmtId="2" fontId="4" fillId="0" borderId="179" xfId="0" applyNumberFormat="1" applyFont="1" applyBorder="1" applyAlignment="1">
      <alignment horizontal="center" vertical="center"/>
    </xf>
    <xf numFmtId="0" fontId="25" fillId="4" borderId="42" xfId="0" applyFont="1" applyFill="1" applyBorder="1"/>
    <xf numFmtId="0" fontId="15" fillId="0" borderId="104" xfId="0" applyFont="1" applyFill="1" applyBorder="1" applyAlignment="1">
      <alignment horizontal="center"/>
    </xf>
    <xf numFmtId="0" fontId="20" fillId="4" borderId="73" xfId="4" applyFill="1" applyBorder="1" applyAlignment="1">
      <alignment horizontal="center"/>
    </xf>
    <xf numFmtId="0" fontId="7" fillId="4" borderId="0" xfId="0" applyFont="1" applyFill="1" applyBorder="1"/>
    <xf numFmtId="0" fontId="15" fillId="0" borderId="270" xfId="0" applyFont="1" applyFill="1" applyBorder="1" applyAlignment="1">
      <alignment horizontal="center"/>
    </xf>
    <xf numFmtId="0" fontId="15" fillId="0" borderId="271" xfId="0" applyFont="1" applyFill="1" applyBorder="1" applyAlignment="1">
      <alignment horizontal="center"/>
    </xf>
    <xf numFmtId="0" fontId="16" fillId="3" borderId="8" xfId="0" applyFont="1" applyFill="1" applyBorder="1" applyAlignment="1">
      <alignment horizontal="centerContinuous"/>
    </xf>
    <xf numFmtId="0" fontId="16" fillId="3" borderId="36" xfId="0" applyFont="1" applyFill="1" applyBorder="1" applyAlignment="1">
      <alignment horizontal="centerContinuous"/>
    </xf>
    <xf numFmtId="0" fontId="14" fillId="3" borderId="272" xfId="0" applyFont="1" applyFill="1" applyBorder="1" applyAlignment="1">
      <alignment horizontal="center"/>
    </xf>
    <xf numFmtId="0" fontId="15" fillId="3" borderId="10" xfId="0" applyFont="1" applyFill="1" applyBorder="1" applyAlignment="1">
      <alignment horizontal="center"/>
    </xf>
    <xf numFmtId="0" fontId="15" fillId="3" borderId="273" xfId="0" applyFont="1" applyFill="1" applyBorder="1" applyAlignment="1">
      <alignment horizontal="center"/>
    </xf>
    <xf numFmtId="0" fontId="16" fillId="0" borderId="274" xfId="0" applyFont="1" applyFill="1" applyBorder="1" applyAlignment="1">
      <alignment horizontal="center"/>
    </xf>
    <xf numFmtId="0" fontId="15" fillId="0" borderId="42" xfId="0" applyFont="1" applyBorder="1" applyAlignment="1">
      <alignment horizontal="center"/>
    </xf>
    <xf numFmtId="0" fontId="15" fillId="0" borderId="275" xfId="0" applyFont="1" applyBorder="1" applyAlignment="1">
      <alignment horizontal="center"/>
    </xf>
    <xf numFmtId="0" fontId="15" fillId="0" borderId="278" xfId="0" applyFont="1" applyBorder="1" applyAlignment="1">
      <alignment horizontal="center"/>
    </xf>
    <xf numFmtId="0" fontId="15" fillId="0" borderId="274" xfId="0" applyFont="1" applyBorder="1" applyAlignment="1">
      <alignment horizontal="center"/>
    </xf>
    <xf numFmtId="0" fontId="15" fillId="0" borderId="279" xfId="0" applyFont="1" applyBorder="1" applyAlignment="1">
      <alignment horizontal="center"/>
    </xf>
    <xf numFmtId="0" fontId="15" fillId="4" borderId="279" xfId="0" applyFont="1" applyFill="1" applyBorder="1"/>
    <xf numFmtId="0" fontId="15" fillId="0" borderId="274" xfId="0" applyFont="1" applyFill="1" applyBorder="1" applyAlignment="1">
      <alignment horizontal="center"/>
    </xf>
    <xf numFmtId="0" fontId="15" fillId="0" borderId="73" xfId="0" applyFont="1" applyFill="1" applyBorder="1" applyAlignment="1">
      <alignment horizontal="center"/>
    </xf>
    <xf numFmtId="0" fontId="15" fillId="0" borderId="275" xfId="0" applyFont="1" applyFill="1" applyBorder="1" applyAlignment="1">
      <alignment horizontal="center"/>
    </xf>
    <xf numFmtId="0" fontId="15" fillId="0" borderId="284" xfId="0" applyFont="1" applyFill="1" applyBorder="1" applyAlignment="1">
      <alignment horizontal="center"/>
    </xf>
    <xf numFmtId="0" fontId="15" fillId="0" borderId="285" xfId="0" applyFont="1" applyFill="1" applyBorder="1" applyAlignment="1">
      <alignment horizontal="center"/>
    </xf>
    <xf numFmtId="0" fontId="16" fillId="5" borderId="42" xfId="0" applyFont="1" applyFill="1" applyBorder="1" applyAlignment="1">
      <alignment horizontal="center"/>
    </xf>
    <xf numFmtId="0" fontId="15" fillId="0" borderId="285" xfId="0" applyFont="1" applyBorder="1" applyAlignment="1">
      <alignment horizontal="center"/>
    </xf>
    <xf numFmtId="0" fontId="16" fillId="3" borderId="42" xfId="0" applyFont="1" applyFill="1" applyBorder="1" applyAlignment="1">
      <alignment horizontal="center"/>
    </xf>
    <xf numFmtId="0" fontId="15" fillId="0" borderId="286" xfId="0" applyFont="1" applyFill="1" applyBorder="1" applyAlignment="1">
      <alignment horizontal="center"/>
    </xf>
    <xf numFmtId="0" fontId="15" fillId="0" borderId="42" xfId="0" applyFont="1" applyFill="1" applyBorder="1" applyAlignment="1">
      <alignment horizontal="center"/>
    </xf>
    <xf numFmtId="0" fontId="15" fillId="0" borderId="286" xfId="0" applyFont="1" applyBorder="1" applyAlignment="1">
      <alignment horizontal="center"/>
    </xf>
    <xf numFmtId="0" fontId="15" fillId="0" borderId="287" xfId="0" applyFont="1" applyBorder="1" applyAlignment="1">
      <alignment horizontal="center"/>
    </xf>
    <xf numFmtId="0" fontId="16" fillId="3" borderId="269" xfId="0" applyFont="1" applyFill="1" applyBorder="1" applyAlignment="1">
      <alignment horizontal="center"/>
    </xf>
    <xf numFmtId="0" fontId="16" fillId="3" borderId="288" xfId="0" applyFont="1" applyFill="1" applyBorder="1" applyAlignment="1">
      <alignment horizontal="center"/>
    </xf>
    <xf numFmtId="0" fontId="16" fillId="3" borderId="289" xfId="0" applyFont="1" applyFill="1" applyBorder="1" applyAlignment="1">
      <alignment horizontal="center"/>
    </xf>
    <xf numFmtId="0" fontId="16" fillId="3" borderId="290" xfId="0" applyFont="1" applyFill="1" applyBorder="1" applyAlignment="1">
      <alignment horizontal="center"/>
    </xf>
    <xf numFmtId="0" fontId="16" fillId="0" borderId="292" xfId="0" applyFont="1" applyFill="1" applyBorder="1" applyAlignment="1">
      <alignment horizontal="center"/>
    </xf>
    <xf numFmtId="0" fontId="15" fillId="0" borderId="292" xfId="0" applyFont="1" applyFill="1" applyBorder="1" applyAlignment="1">
      <alignment horizontal="center"/>
    </xf>
    <xf numFmtId="0" fontId="15" fillId="0" borderId="293" xfId="0" applyFont="1" applyFill="1" applyBorder="1" applyAlignment="1">
      <alignment horizontal="center"/>
    </xf>
    <xf numFmtId="0" fontId="15" fillId="4" borderId="102" xfId="0" applyFont="1" applyFill="1" applyBorder="1"/>
    <xf numFmtId="0" fontId="15" fillId="0" borderId="109" xfId="0" applyFont="1" applyBorder="1" applyAlignment="1">
      <alignment horizontal="center"/>
    </xf>
    <xf numFmtId="0" fontId="15" fillId="4" borderId="271" xfId="0" applyFont="1" applyFill="1" applyBorder="1" applyAlignment="1">
      <alignment horizontal="center"/>
    </xf>
    <xf numFmtId="0" fontId="15" fillId="4" borderId="104" xfId="0" applyFont="1" applyFill="1" applyBorder="1" applyAlignment="1">
      <alignment horizontal="center"/>
    </xf>
    <xf numFmtId="0" fontId="15" fillId="4" borderId="294" xfId="0" applyFont="1" applyFill="1" applyBorder="1" applyAlignment="1">
      <alignment horizontal="center"/>
    </xf>
    <xf numFmtId="0" fontId="15" fillId="4" borderId="109" xfId="0" applyFont="1" applyFill="1" applyBorder="1" applyAlignment="1">
      <alignment horizontal="center"/>
    </xf>
    <xf numFmtId="0" fontId="15" fillId="0" borderId="295" xfId="0" applyFont="1" applyFill="1" applyBorder="1" applyAlignment="1">
      <alignment horizontal="center"/>
    </xf>
    <xf numFmtId="0" fontId="15" fillId="4" borderId="284" xfId="0" applyFont="1" applyFill="1" applyBorder="1" applyAlignment="1">
      <alignment horizontal="center"/>
    </xf>
    <xf numFmtId="0" fontId="15" fillId="0" borderId="101" xfId="0" applyFont="1" applyBorder="1" applyAlignment="1">
      <alignment horizontal="center"/>
    </xf>
    <xf numFmtId="0" fontId="16" fillId="3" borderId="37" xfId="0" applyFont="1" applyFill="1" applyBorder="1" applyAlignment="1">
      <alignment horizontal="centerContinuous"/>
    </xf>
    <xf numFmtId="0" fontId="7" fillId="4" borderId="300" xfId="0" applyFont="1" applyFill="1" applyBorder="1"/>
    <xf numFmtId="0" fontId="7" fillId="4" borderId="299" xfId="0" applyFont="1" applyFill="1" applyBorder="1"/>
    <xf numFmtId="3" fontId="7" fillId="4" borderId="292" xfId="0" applyNumberFormat="1" applyFont="1" applyFill="1" applyBorder="1"/>
    <xf numFmtId="0" fontId="7" fillId="4" borderId="301" xfId="0" applyFont="1" applyFill="1" applyBorder="1" applyAlignment="1">
      <alignment horizontal="center"/>
    </xf>
    <xf numFmtId="0" fontId="7" fillId="4" borderId="292" xfId="0" applyFont="1" applyFill="1" applyBorder="1"/>
    <xf numFmtId="0" fontId="7" fillId="4" borderId="291" xfId="0" applyFont="1" applyFill="1" applyBorder="1"/>
    <xf numFmtId="0" fontId="7" fillId="4" borderId="8" xfId="0" applyFont="1" applyFill="1" applyBorder="1"/>
    <xf numFmtId="0" fontId="15" fillId="0" borderId="304" xfId="0" applyFont="1" applyFill="1" applyBorder="1" applyAlignment="1">
      <alignment horizontal="center"/>
    </xf>
    <xf numFmtId="0" fontId="20" fillId="4" borderId="38" xfId="4" applyFill="1" applyBorder="1" applyAlignment="1">
      <alignment horizontal="center"/>
    </xf>
    <xf numFmtId="0" fontId="27" fillId="7" borderId="307" xfId="6" applyFont="1" applyBorder="1" applyAlignment="1"/>
    <xf numFmtId="0" fontId="27" fillId="7" borderId="308" xfId="6" applyFont="1" applyBorder="1" applyAlignment="1"/>
    <xf numFmtId="0" fontId="0" fillId="7" borderId="309" xfId="6" applyFont="1" applyBorder="1"/>
    <xf numFmtId="0" fontId="27" fillId="7" borderId="310" xfId="6" applyFont="1" applyBorder="1" applyAlignment="1"/>
    <xf numFmtId="0" fontId="0" fillId="7" borderId="310" xfId="6" applyFont="1" applyBorder="1" applyAlignment="1"/>
    <xf numFmtId="0" fontId="0" fillId="7" borderId="310" xfId="6" applyFont="1" applyBorder="1"/>
    <xf numFmtId="0" fontId="0" fillId="7" borderId="111" xfId="6" applyFont="1" applyBorder="1"/>
    <xf numFmtId="0" fontId="0" fillId="7" borderId="311" xfId="6" applyFont="1" applyBorder="1"/>
    <xf numFmtId="0" fontId="28" fillId="7" borderId="310" xfId="6" applyFont="1" applyBorder="1" applyAlignment="1"/>
    <xf numFmtId="0" fontId="28" fillId="7" borderId="312" xfId="6" applyFont="1" applyBorder="1" applyAlignment="1"/>
    <xf numFmtId="0" fontId="28" fillId="7" borderId="313" xfId="6" applyFont="1" applyBorder="1" applyAlignment="1"/>
    <xf numFmtId="0" fontId="28" fillId="7" borderId="314" xfId="6" applyFont="1" applyBorder="1" applyAlignment="1"/>
    <xf numFmtId="0" fontId="29" fillId="0" borderId="0" xfId="0" applyFont="1" applyFill="1" applyBorder="1" applyAlignment="1">
      <alignment horizontal="left"/>
    </xf>
    <xf numFmtId="0" fontId="15" fillId="0" borderId="315" xfId="0" applyFont="1" applyFill="1" applyBorder="1" applyAlignment="1">
      <alignment horizontal="center"/>
    </xf>
    <xf numFmtId="0" fontId="15" fillId="0" borderId="316" xfId="0" applyFont="1" applyFill="1" applyBorder="1" applyAlignment="1">
      <alignment horizontal="center"/>
    </xf>
    <xf numFmtId="166" fontId="0" fillId="0" borderId="0" xfId="0" applyNumberFormat="1"/>
    <xf numFmtId="2" fontId="0" fillId="0" borderId="0" xfId="0" applyNumberFormat="1"/>
    <xf numFmtId="0" fontId="0" fillId="5" borderId="200" xfId="0" applyFill="1" applyBorder="1"/>
    <xf numFmtId="0" fontId="0" fillId="0" borderId="337" xfId="0" applyBorder="1" applyAlignment="1">
      <alignment horizontal="center"/>
    </xf>
    <xf numFmtId="0" fontId="1" fillId="5" borderId="328" xfId="0" applyFont="1" applyFill="1" applyBorder="1" applyAlignment="1">
      <alignment horizontal="center"/>
    </xf>
    <xf numFmtId="0" fontId="0" fillId="0" borderId="325" xfId="0" applyBorder="1" applyAlignment="1"/>
    <xf numFmtId="0" fontId="0" fillId="0" borderId="163" xfId="0" applyBorder="1" applyAlignment="1">
      <alignment horizontal="center" vertical="center"/>
    </xf>
    <xf numFmtId="0" fontId="0" fillId="0" borderId="179" xfId="0" applyBorder="1" applyAlignment="1">
      <alignment horizontal="center" vertical="center"/>
    </xf>
    <xf numFmtId="0" fontId="0" fillId="0" borderId="0" xfId="0" applyBorder="1" applyAlignment="1">
      <alignment horizontal="center" vertical="center"/>
    </xf>
    <xf numFmtId="0" fontId="0" fillId="0" borderId="170" xfId="0" applyBorder="1" applyAlignment="1">
      <alignment horizontal="center" vertical="center"/>
    </xf>
    <xf numFmtId="0" fontId="0" fillId="0" borderId="163" xfId="0" applyBorder="1" applyAlignment="1">
      <alignment horizontal="center" vertical="center" wrapText="1"/>
    </xf>
    <xf numFmtId="0" fontId="0" fillId="0" borderId="164" xfId="0" applyBorder="1" applyAlignment="1">
      <alignment horizontal="center" vertical="center" wrapText="1"/>
    </xf>
    <xf numFmtId="2" fontId="19" fillId="6" borderId="183" xfId="3" applyNumberFormat="1" applyBorder="1" applyAlignment="1" applyProtection="1">
      <alignment horizontal="center" vertical="center"/>
      <protection locked="0"/>
    </xf>
    <xf numFmtId="2" fontId="0" fillId="0" borderId="211" xfId="0" applyNumberFormat="1" applyBorder="1" applyAlignment="1" applyProtection="1">
      <alignment horizontal="center" vertical="center"/>
    </xf>
    <xf numFmtId="2" fontId="19" fillId="6" borderId="188" xfId="3" applyNumberFormat="1" applyBorder="1" applyAlignment="1" applyProtection="1">
      <alignment horizontal="center" vertical="center"/>
      <protection locked="0"/>
    </xf>
    <xf numFmtId="2" fontId="0" fillId="0" borderId="210" xfId="0" applyNumberFormat="1" applyBorder="1" applyAlignment="1" applyProtection="1">
      <alignment horizontal="center" vertical="center"/>
    </xf>
    <xf numFmtId="2" fontId="0" fillId="0" borderId="253" xfId="0" applyNumberFormat="1" applyBorder="1" applyAlignment="1" applyProtection="1">
      <alignment horizontal="center" vertical="center"/>
    </xf>
    <xf numFmtId="2" fontId="0" fillId="0" borderId="254" xfId="0" applyNumberFormat="1" applyBorder="1" applyAlignment="1" applyProtection="1">
      <alignment horizontal="center" vertical="center"/>
    </xf>
    <xf numFmtId="2" fontId="19" fillId="6" borderId="177" xfId="3" applyNumberFormat="1" applyBorder="1" applyAlignment="1" applyProtection="1">
      <alignment horizontal="center"/>
      <protection locked="0"/>
    </xf>
    <xf numFmtId="2" fontId="0" fillId="0" borderId="186" xfId="0" applyNumberFormat="1" applyBorder="1" applyAlignment="1">
      <alignment horizontal="center" vertical="center"/>
    </xf>
    <xf numFmtId="2" fontId="19" fillId="6" borderId="178" xfId="3" applyNumberFormat="1" applyBorder="1" applyAlignment="1" applyProtection="1">
      <alignment horizontal="center"/>
      <protection locked="0"/>
    </xf>
    <xf numFmtId="2" fontId="0" fillId="0" borderId="170" xfId="0" applyNumberFormat="1" applyBorder="1" applyAlignment="1">
      <alignment horizontal="center" vertical="center"/>
    </xf>
    <xf numFmtId="2" fontId="0" fillId="0" borderId="179" xfId="0" applyNumberFormat="1" applyBorder="1" applyAlignment="1">
      <alignment horizontal="center" vertical="center"/>
    </xf>
    <xf numFmtId="2" fontId="0" fillId="0" borderId="88" xfId="0" applyNumberFormat="1" applyBorder="1" applyAlignment="1">
      <alignment horizontal="center" vertical="center"/>
    </xf>
    <xf numFmtId="2" fontId="0" fillId="0" borderId="34" xfId="0" applyNumberFormat="1" applyBorder="1" applyAlignment="1">
      <alignment horizontal="center" vertical="center"/>
    </xf>
    <xf numFmtId="2" fontId="0" fillId="0" borderId="112" xfId="0" applyNumberFormat="1" applyBorder="1" applyAlignment="1">
      <alignment horizontal="center" vertical="center"/>
    </xf>
    <xf numFmtId="2" fontId="19" fillId="6" borderId="71" xfId="3" applyNumberFormat="1" applyAlignment="1">
      <alignment horizontal="center" vertical="center"/>
    </xf>
    <xf numFmtId="2" fontId="19" fillId="6" borderId="77" xfId="3" applyNumberFormat="1" applyBorder="1" applyAlignment="1">
      <alignment horizontal="center" vertical="center"/>
    </xf>
    <xf numFmtId="2" fontId="0" fillId="0" borderId="34" xfId="0" applyNumberFormat="1" applyFill="1" applyBorder="1" applyAlignment="1">
      <alignment horizontal="center" vertical="center"/>
    </xf>
    <xf numFmtId="2" fontId="0" fillId="0" borderId="256" xfId="0" applyNumberFormat="1" applyBorder="1" applyAlignment="1" applyProtection="1">
      <alignment horizontal="center" vertical="center"/>
    </xf>
    <xf numFmtId="2" fontId="19" fillId="6" borderId="184" xfId="3" applyNumberFormat="1" applyBorder="1" applyAlignment="1" applyProtection="1">
      <alignment horizontal="center" vertical="center"/>
      <protection locked="0"/>
    </xf>
    <xf numFmtId="2" fontId="19" fillId="6" borderId="168" xfId="3" applyNumberFormat="1" applyBorder="1" applyAlignment="1" applyProtection="1">
      <alignment horizontal="center" vertical="center"/>
      <protection locked="0"/>
    </xf>
    <xf numFmtId="2" fontId="0" fillId="0" borderId="257" xfId="0" applyNumberFormat="1" applyBorder="1" applyAlignment="1" applyProtection="1">
      <alignment horizontal="center" vertical="center"/>
    </xf>
    <xf numFmtId="2" fontId="19" fillId="6" borderId="83" xfId="3" applyNumberFormat="1" applyBorder="1" applyAlignment="1" applyProtection="1">
      <alignment horizontal="center" vertical="center"/>
    </xf>
    <xf numFmtId="2" fontId="0" fillId="0" borderId="255" xfId="0" applyNumberFormat="1" applyBorder="1" applyAlignment="1" applyProtection="1">
      <alignment horizontal="center" vertical="center"/>
    </xf>
    <xf numFmtId="2" fontId="19" fillId="6" borderId="169" xfId="3" applyNumberFormat="1" applyBorder="1" applyAlignment="1" applyProtection="1">
      <alignment horizontal="center" vertical="center"/>
      <protection locked="0"/>
    </xf>
    <xf numFmtId="2" fontId="0" fillId="0" borderId="180" xfId="0" applyNumberFormat="1" applyBorder="1" applyAlignment="1">
      <alignment horizontal="center" vertical="center"/>
    </xf>
    <xf numFmtId="2" fontId="19" fillId="6" borderId="135" xfId="3" applyNumberFormat="1" applyBorder="1" applyAlignment="1" applyProtection="1">
      <alignment horizontal="center" vertical="center"/>
    </xf>
    <xf numFmtId="2" fontId="0" fillId="0" borderId="136" xfId="0" applyNumberFormat="1" applyBorder="1" applyAlignment="1">
      <alignment horizontal="center" vertical="center"/>
    </xf>
    <xf numFmtId="2" fontId="0" fillId="0" borderId="175" xfId="0" applyNumberFormat="1" applyFill="1" applyBorder="1" applyAlignment="1">
      <alignment horizontal="center" vertical="center"/>
    </xf>
    <xf numFmtId="2" fontId="0" fillId="0" borderId="147" xfId="0" applyNumberFormat="1" applyFill="1" applyBorder="1" applyAlignment="1">
      <alignment horizontal="center" vertical="center"/>
    </xf>
    <xf numFmtId="2" fontId="19" fillId="6" borderId="123" xfId="3" applyNumberFormat="1" applyBorder="1" applyAlignment="1" applyProtection="1">
      <alignment horizontal="center" vertical="center"/>
      <protection locked="0"/>
    </xf>
    <xf numFmtId="0" fontId="19" fillId="6" borderId="199" xfId="3" applyBorder="1" applyAlignment="1" applyProtection="1">
      <alignment horizontal="center" vertical="center"/>
      <protection locked="0"/>
    </xf>
    <xf numFmtId="166" fontId="19" fillId="6" borderId="71" xfId="3" applyNumberFormat="1" applyAlignment="1">
      <alignment horizontal="center" vertical="center"/>
    </xf>
    <xf numFmtId="0" fontId="19" fillId="6" borderId="82" xfId="3" applyBorder="1" applyAlignment="1">
      <alignment horizontal="center" vertical="center"/>
    </xf>
    <xf numFmtId="0" fontId="19" fillId="6" borderId="234" xfId="3" applyBorder="1" applyAlignment="1">
      <alignment horizontal="center" vertical="center"/>
    </xf>
    <xf numFmtId="166" fontId="19" fillId="6" borderId="77" xfId="3" applyNumberFormat="1" applyBorder="1" applyAlignment="1">
      <alignment horizontal="center" vertical="center"/>
    </xf>
    <xf numFmtId="1" fontId="8" fillId="0" borderId="133" xfId="0" applyNumberFormat="1" applyFont="1" applyFill="1" applyBorder="1" applyAlignment="1">
      <alignment horizontal="center"/>
    </xf>
    <xf numFmtId="164" fontId="8" fillId="0" borderId="16" xfId="0" applyNumberFormat="1" applyFont="1" applyFill="1" applyBorder="1" applyAlignment="1">
      <alignment horizontal="center"/>
    </xf>
    <xf numFmtId="1" fontId="8" fillId="0" borderId="16" xfId="0" applyNumberFormat="1" applyFont="1" applyFill="1" applyBorder="1" applyAlignment="1">
      <alignment horizontal="center"/>
    </xf>
    <xf numFmtId="2" fontId="19" fillId="6" borderId="195" xfId="3" applyNumberFormat="1" applyBorder="1" applyAlignment="1">
      <alignment horizontal="center" vertical="center"/>
    </xf>
    <xf numFmtId="2" fontId="19" fillId="6" borderId="196" xfId="3" applyNumberFormat="1" applyBorder="1" applyAlignment="1">
      <alignment horizontal="center" vertical="center"/>
    </xf>
    <xf numFmtId="2" fontId="19" fillId="6" borderId="82" xfId="3" applyNumberFormat="1" applyBorder="1" applyAlignment="1">
      <alignment horizontal="center" vertical="center"/>
    </xf>
    <xf numFmtId="2" fontId="19" fillId="6" borderId="267" xfId="3" applyNumberFormat="1" applyBorder="1" applyAlignment="1">
      <alignment horizontal="center" vertical="center"/>
    </xf>
    <xf numFmtId="2" fontId="19" fillId="6" borderId="226" xfId="3" applyNumberFormat="1" applyBorder="1" applyAlignment="1" applyProtection="1">
      <alignment horizontal="center" vertical="center"/>
      <protection locked="0"/>
    </xf>
    <xf numFmtId="2" fontId="0" fillId="0" borderId="53" xfId="0" applyNumberFormat="1" applyFill="1" applyBorder="1" applyAlignment="1">
      <alignment horizontal="center" vertical="center"/>
    </xf>
    <xf numFmtId="2" fontId="0" fillId="0" borderId="112" xfId="0" applyNumberFormat="1" applyFill="1" applyBorder="1" applyAlignment="1">
      <alignment horizontal="center" vertical="center"/>
    </xf>
    <xf numFmtId="2" fontId="19" fillId="6" borderId="81" xfId="3" applyNumberFormat="1" applyBorder="1" applyAlignment="1">
      <alignment horizontal="center" vertical="center"/>
    </xf>
    <xf numFmtId="2" fontId="19" fillId="6" borderId="227" xfId="3" applyNumberFormat="1" applyBorder="1" applyAlignment="1" applyProtection="1">
      <alignment horizontal="center" vertical="center"/>
      <protection locked="0"/>
    </xf>
    <xf numFmtId="2" fontId="0" fillId="0" borderId="88" xfId="0" applyNumberFormat="1" applyFill="1" applyBorder="1" applyAlignment="1">
      <alignment horizontal="center" vertical="center"/>
    </xf>
    <xf numFmtId="0" fontId="19" fillId="6" borderId="71" xfId="3" applyBorder="1" applyAlignment="1">
      <alignment horizontal="center" vertical="center"/>
    </xf>
    <xf numFmtId="0" fontId="19" fillId="6" borderId="81" xfId="3" applyBorder="1" applyAlignment="1">
      <alignment horizontal="center" vertical="center"/>
    </xf>
    <xf numFmtId="2" fontId="19" fillId="6" borderId="166" xfId="3" applyNumberFormat="1" applyBorder="1" applyAlignment="1" applyProtection="1">
      <alignment horizontal="center" vertical="center"/>
      <protection locked="0"/>
    </xf>
    <xf numFmtId="2" fontId="19" fillId="6" borderId="80" xfId="3" applyNumberFormat="1" applyBorder="1" applyAlignment="1" applyProtection="1">
      <alignment horizontal="center" vertical="center"/>
      <protection locked="0"/>
    </xf>
    <xf numFmtId="2" fontId="19" fillId="6" borderId="76" xfId="3" applyNumberFormat="1" applyBorder="1" applyAlignment="1" applyProtection="1">
      <alignment horizontal="center" vertical="center"/>
      <protection locked="0"/>
    </xf>
    <xf numFmtId="166" fontId="19" fillId="6" borderId="71" xfId="3" applyNumberFormat="1" applyBorder="1" applyAlignment="1" applyProtection="1">
      <alignment horizontal="center" vertical="center"/>
      <protection locked="0"/>
    </xf>
    <xf numFmtId="166" fontId="19" fillId="6" borderId="75" xfId="3" applyNumberFormat="1" applyBorder="1" applyAlignment="1" applyProtection="1">
      <alignment horizontal="center" vertical="center"/>
      <protection locked="0"/>
    </xf>
    <xf numFmtId="0" fontId="19" fillId="6" borderId="199" xfId="3" applyNumberFormat="1" applyBorder="1" applyAlignment="1">
      <alignment horizontal="center" vertical="center"/>
    </xf>
    <xf numFmtId="0" fontId="19" fillId="6" borderId="82" xfId="3" applyNumberFormat="1" applyBorder="1" applyAlignment="1">
      <alignment horizontal="center" vertical="center"/>
    </xf>
    <xf numFmtId="0" fontId="19" fillId="6" borderId="234" xfId="3" applyNumberFormat="1" applyBorder="1" applyAlignment="1">
      <alignment horizontal="center" vertical="center"/>
    </xf>
    <xf numFmtId="2" fontId="19" fillId="6" borderId="161" xfId="3" applyNumberFormat="1" applyBorder="1" applyAlignment="1">
      <alignment horizontal="center" vertical="center"/>
    </xf>
    <xf numFmtId="2" fontId="19" fillId="6" borderId="71" xfId="3" applyNumberFormat="1" applyBorder="1" applyAlignment="1">
      <alignment horizontal="center" vertical="center"/>
    </xf>
    <xf numFmtId="2" fontId="19" fillId="6" borderId="123" xfId="3" applyNumberFormat="1" applyBorder="1" applyAlignment="1">
      <alignment horizontal="center" vertical="center"/>
    </xf>
    <xf numFmtId="166" fontId="19" fillId="6" borderId="161" xfId="3" applyNumberFormat="1" applyBorder="1" applyAlignment="1">
      <alignment horizontal="center" vertical="center"/>
    </xf>
    <xf numFmtId="166" fontId="19" fillId="6" borderId="71" xfId="3" applyNumberFormat="1" applyBorder="1" applyAlignment="1">
      <alignment horizontal="center" vertical="center"/>
    </xf>
    <xf numFmtId="166" fontId="19" fillId="6" borderId="123" xfId="3" applyNumberFormat="1" applyBorder="1" applyAlignment="1">
      <alignment horizontal="center" vertical="center"/>
    </xf>
    <xf numFmtId="164" fontId="8" fillId="0" borderId="134" xfId="0" applyNumberFormat="1" applyFont="1" applyFill="1" applyBorder="1" applyAlignment="1">
      <alignment horizontal="center"/>
    </xf>
    <xf numFmtId="2" fontId="19" fillId="6" borderId="183" xfId="3" applyNumberFormat="1" applyBorder="1" applyAlignment="1">
      <alignment horizontal="center" vertical="center"/>
    </xf>
    <xf numFmtId="2" fontId="19" fillId="6" borderId="173" xfId="3" applyNumberFormat="1" applyBorder="1" applyAlignment="1">
      <alignment horizontal="center" vertical="center"/>
    </xf>
    <xf numFmtId="2" fontId="20" fillId="0" borderId="214" xfId="4" applyNumberFormat="1" applyFill="1" applyBorder="1" applyAlignment="1">
      <alignment horizontal="center" vertical="center"/>
    </xf>
    <xf numFmtId="2" fontId="20" fillId="0" borderId="215" xfId="4" applyNumberFormat="1" applyFill="1" applyBorder="1" applyAlignment="1">
      <alignment horizontal="center" vertical="center"/>
    </xf>
    <xf numFmtId="2" fontId="20" fillId="0" borderId="216" xfId="4" applyNumberFormat="1" applyFill="1" applyBorder="1" applyAlignment="1">
      <alignment horizontal="center" vertical="center"/>
    </xf>
    <xf numFmtId="2" fontId="20" fillId="0" borderId="217" xfId="4" applyNumberFormat="1" applyFill="1" applyBorder="1" applyAlignment="1">
      <alignment horizontal="center" vertical="center"/>
    </xf>
    <xf numFmtId="2" fontId="20" fillId="0" borderId="223" xfId="4" applyNumberFormat="1" applyFill="1" applyBorder="1" applyAlignment="1">
      <alignment horizontal="center" vertical="center"/>
    </xf>
    <xf numFmtId="2" fontId="20" fillId="0" borderId="224" xfId="4" applyNumberFormat="1" applyFill="1" applyBorder="1" applyAlignment="1">
      <alignment horizontal="center" vertical="center"/>
    </xf>
    <xf numFmtId="2" fontId="19" fillId="6" borderId="162" xfId="3" applyNumberFormat="1" applyBorder="1" applyAlignment="1">
      <alignment horizontal="center" vertical="center"/>
    </xf>
    <xf numFmtId="0" fontId="19" fillId="6" borderId="80" xfId="3" applyBorder="1" applyAlignment="1">
      <alignment horizontal="center" vertical="center"/>
    </xf>
    <xf numFmtId="0" fontId="19" fillId="6" borderId="145" xfId="3" applyBorder="1" applyAlignment="1">
      <alignment horizontal="center" vertical="center"/>
    </xf>
    <xf numFmtId="0" fontId="19" fillId="6" borderId="76" xfId="3" applyBorder="1" applyAlignment="1">
      <alignment horizontal="center" vertical="center"/>
    </xf>
    <xf numFmtId="1" fontId="19" fillId="6" borderId="16" xfId="3" applyNumberFormat="1" applyBorder="1" applyAlignment="1">
      <alignment horizontal="center" vertical="center"/>
    </xf>
    <xf numFmtId="2" fontId="0" fillId="0" borderId="30" xfId="0" applyNumberFormat="1" applyFill="1" applyBorder="1" applyAlignment="1">
      <alignment horizontal="center" vertical="center"/>
    </xf>
    <xf numFmtId="1" fontId="0" fillId="0" borderId="16" xfId="0" applyNumberFormat="1" applyFill="1" applyBorder="1" applyAlignment="1"/>
    <xf numFmtId="1" fontId="19" fillId="6" borderId="16" xfId="3" applyNumberFormat="1" applyBorder="1" applyAlignment="1" applyProtection="1">
      <alignment horizontal="center" vertical="center"/>
      <protection locked="0"/>
    </xf>
    <xf numFmtId="1" fontId="19" fillId="6" borderId="82" xfId="3" applyNumberFormat="1" applyBorder="1" applyAlignment="1">
      <alignment horizontal="center" vertical="center"/>
    </xf>
    <xf numFmtId="0" fontId="15" fillId="4" borderId="102" xfId="0" applyFont="1" applyFill="1" applyBorder="1" applyAlignment="1">
      <alignment horizontal="center"/>
    </xf>
    <xf numFmtId="0" fontId="7" fillId="4" borderId="343" xfId="0" applyFont="1" applyFill="1" applyBorder="1" applyAlignment="1">
      <alignment horizontal="center"/>
    </xf>
    <xf numFmtId="0" fontId="15" fillId="4" borderId="118" xfId="0" applyFont="1" applyFill="1" applyBorder="1"/>
    <xf numFmtId="0" fontId="7" fillId="4" borderId="44" xfId="0" applyFont="1" applyFill="1" applyBorder="1"/>
    <xf numFmtId="0" fontId="7" fillId="4" borderId="344" xfId="0" applyFont="1" applyFill="1" applyBorder="1"/>
    <xf numFmtId="0" fontId="7" fillId="4" borderId="345" xfId="0" applyFont="1" applyFill="1" applyBorder="1"/>
    <xf numFmtId="0" fontId="7" fillId="4" borderId="21" xfId="0" applyFont="1" applyFill="1" applyBorder="1"/>
    <xf numFmtId="3" fontId="7" fillId="4" borderId="21" xfId="0" applyNumberFormat="1" applyFont="1" applyFill="1" applyBorder="1"/>
    <xf numFmtId="0" fontId="7" fillId="4" borderId="102" xfId="0" applyFont="1" applyFill="1" applyBorder="1" applyAlignment="1">
      <alignment horizontal="center"/>
    </xf>
    <xf numFmtId="0" fontId="28" fillId="7" borderId="111" xfId="6" applyFont="1" applyBorder="1" applyAlignment="1"/>
    <xf numFmtId="0" fontId="28" fillId="7" borderId="0" xfId="6" applyFont="1" applyBorder="1" applyAlignment="1"/>
    <xf numFmtId="0" fontId="28" fillId="7" borderId="311" xfId="6" applyFont="1" applyBorder="1" applyAlignment="1"/>
    <xf numFmtId="0" fontId="16" fillId="5" borderId="269" xfId="0" applyFont="1" applyFill="1" applyBorder="1" applyAlignment="1">
      <alignment horizontal="center"/>
    </xf>
    <xf numFmtId="0" fontId="15" fillId="0" borderId="41" xfId="0" applyFont="1" applyFill="1" applyBorder="1" applyAlignment="1">
      <alignment horizontal="right"/>
    </xf>
    <xf numFmtId="0" fontId="19" fillId="6" borderId="71" xfId="3" applyAlignment="1">
      <alignment horizontal="center" vertical="center"/>
    </xf>
    <xf numFmtId="3" fontId="19" fillId="6" borderId="306" xfId="3" applyNumberFormat="1" applyBorder="1" applyAlignment="1">
      <alignment horizontal="center" vertical="center"/>
    </xf>
    <xf numFmtId="3" fontId="19" fillId="6" borderId="173" xfId="3" applyNumberFormat="1" applyBorder="1" applyAlignment="1">
      <alignment horizontal="center" vertical="center"/>
    </xf>
    <xf numFmtId="0" fontId="19" fillId="6" borderId="302" xfId="3" applyBorder="1" applyAlignment="1">
      <alignment horizontal="center" vertical="center"/>
    </xf>
    <xf numFmtId="0" fontId="19" fillId="6" borderId="303" xfId="3" applyBorder="1" applyAlignment="1">
      <alignment horizontal="center" vertical="center"/>
    </xf>
    <xf numFmtId="3" fontId="19" fillId="6" borderId="305" xfId="3" applyNumberFormat="1" applyBorder="1" applyAlignment="1">
      <alignment horizontal="center" vertical="center"/>
    </xf>
    <xf numFmtId="7" fontId="19" fillId="6" borderId="71" xfId="3" applyNumberFormat="1" applyAlignment="1">
      <alignment horizontal="center" vertical="center"/>
    </xf>
    <xf numFmtId="37" fontId="19" fillId="6" borderId="71" xfId="3" applyNumberFormat="1" applyAlignment="1">
      <alignment horizontal="center" vertical="center"/>
    </xf>
    <xf numFmtId="1" fontId="19" fillId="6" borderId="71" xfId="3" applyNumberFormat="1" applyAlignment="1">
      <alignment horizontal="center" vertical="center"/>
    </xf>
    <xf numFmtId="3" fontId="30" fillId="8" borderId="71" xfId="7" applyNumberFormat="1" applyAlignment="1">
      <alignment horizontal="center" vertical="center"/>
    </xf>
    <xf numFmtId="3" fontId="19" fillId="6" borderId="71" xfId="3" applyNumberFormat="1" applyAlignment="1">
      <alignment horizontal="center" vertical="center"/>
    </xf>
    <xf numFmtId="169" fontId="19" fillId="6" borderId="71" xfId="3" applyNumberFormat="1" applyAlignment="1">
      <alignment horizontal="center" vertical="center"/>
    </xf>
    <xf numFmtId="3" fontId="15" fillId="0" borderId="276" xfId="0" applyNumberFormat="1" applyFont="1" applyBorder="1" applyAlignment="1">
      <alignment horizontal="center" vertical="center"/>
    </xf>
    <xf numFmtId="3" fontId="15" fillId="0" borderId="277" xfId="0" applyNumberFormat="1" applyFont="1" applyBorder="1" applyAlignment="1">
      <alignment horizontal="center" vertical="center"/>
    </xf>
    <xf numFmtId="3" fontId="15" fillId="0" borderId="41" xfId="0" applyNumberFormat="1" applyFont="1" applyBorder="1" applyAlignment="1">
      <alignment horizontal="center" vertical="center"/>
    </xf>
    <xf numFmtId="3" fontId="15" fillId="0" borderId="280" xfId="0" applyNumberFormat="1" applyFont="1" applyBorder="1" applyAlignment="1">
      <alignment horizontal="center" vertical="center"/>
    </xf>
    <xf numFmtId="3" fontId="15" fillId="0" borderId="281" xfId="0" applyNumberFormat="1" applyFont="1" applyBorder="1" applyAlignment="1">
      <alignment horizontal="center" vertical="center"/>
    </xf>
    <xf numFmtId="3" fontId="15" fillId="0" borderId="283" xfId="0" applyNumberFormat="1" applyFont="1" applyBorder="1" applyAlignment="1">
      <alignment horizontal="center" vertical="center"/>
    </xf>
    <xf numFmtId="3" fontId="15" fillId="0" borderId="282" xfId="0" applyNumberFormat="1" applyFont="1" applyBorder="1" applyAlignment="1">
      <alignment horizontal="center" vertical="center"/>
    </xf>
    <xf numFmtId="3" fontId="15" fillId="0" borderId="278" xfId="0" applyNumberFormat="1" applyFont="1" applyFill="1" applyBorder="1" applyAlignment="1">
      <alignment horizontal="center" vertical="center"/>
    </xf>
    <xf numFmtId="3" fontId="15" fillId="0" borderId="292" xfId="0" applyNumberFormat="1" applyFont="1" applyFill="1" applyBorder="1" applyAlignment="1">
      <alignment horizontal="center" vertical="center"/>
    </xf>
    <xf numFmtId="164" fontId="30" fillId="8" borderId="71" xfId="7" applyNumberFormat="1" applyAlignment="1">
      <alignment horizontal="center" vertical="center"/>
    </xf>
    <xf numFmtId="1" fontId="30" fillId="8" borderId="71" xfId="7" applyNumberFormat="1" applyAlignment="1">
      <alignment horizontal="center" vertical="center"/>
    </xf>
    <xf numFmtId="170" fontId="30" fillId="8" borderId="71" xfId="7" applyNumberFormat="1" applyAlignment="1">
      <alignment horizontal="center" vertical="center"/>
    </xf>
    <xf numFmtId="1" fontId="0" fillId="0" borderId="16" xfId="0" applyNumberFormat="1" applyFill="1" applyBorder="1" applyAlignment="1">
      <alignment horizontal="center" vertical="center"/>
    </xf>
    <xf numFmtId="2" fontId="0" fillId="0" borderId="0" xfId="1" applyNumberFormat="1" applyFont="1" applyFill="1"/>
    <xf numFmtId="44" fontId="0" fillId="0" borderId="0" xfId="0" applyNumberFormat="1"/>
    <xf numFmtId="169" fontId="19" fillId="6" borderId="71" xfId="1" applyNumberFormat="1" applyFont="1" applyFill="1" applyBorder="1" applyAlignment="1">
      <alignment horizontal="center" vertical="center"/>
    </xf>
    <xf numFmtId="0" fontId="15" fillId="9" borderId="43" xfId="0" applyFont="1" applyFill="1" applyBorder="1" applyAlignment="1">
      <alignment horizontal="center"/>
    </xf>
    <xf numFmtId="0" fontId="0" fillId="0" borderId="241" xfId="0" applyBorder="1" applyAlignment="1">
      <alignment horizontal="center" vertical="center"/>
    </xf>
    <xf numFmtId="0" fontId="0" fillId="0" borderId="240" xfId="0" applyBorder="1" applyAlignment="1">
      <alignment horizontal="center" vertical="center"/>
    </xf>
    <xf numFmtId="0" fontId="19" fillId="6" borderId="71" xfId="3"/>
    <xf numFmtId="0" fontId="0" fillId="0" borderId="349" xfId="0" applyBorder="1" applyAlignment="1">
      <alignment horizontal="center" vertical="center"/>
    </xf>
    <xf numFmtId="0" fontId="0" fillId="0" borderId="350" xfId="0" applyBorder="1" applyAlignment="1">
      <alignment horizontal="center" vertical="center"/>
    </xf>
    <xf numFmtId="0" fontId="19" fillId="6" borderId="82" xfId="3" applyBorder="1"/>
    <xf numFmtId="0" fontId="19" fillId="6" borderId="71" xfId="3" applyBorder="1"/>
    <xf numFmtId="0" fontId="0" fillId="0" borderId="240" xfId="0" applyBorder="1" applyAlignment="1">
      <alignment horizontal="center" vertical="center"/>
    </xf>
    <xf numFmtId="14" fontId="19" fillId="6" borderId="97" xfId="3" applyNumberFormat="1" applyBorder="1" applyAlignment="1">
      <alignment horizontal="center" vertical="center" wrapText="1"/>
    </xf>
    <xf numFmtId="0" fontId="19" fillId="6" borderId="29" xfId="3" applyBorder="1" applyAlignment="1">
      <alignment horizontal="center" vertical="center" wrapText="1"/>
    </xf>
    <xf numFmtId="0" fontId="19" fillId="6" borderId="247" xfId="3" applyBorder="1" applyAlignment="1" applyProtection="1">
      <alignment horizontal="center" vertical="center" wrapText="1"/>
      <protection locked="0"/>
    </xf>
    <xf numFmtId="0" fontId="19" fillId="6" borderId="121" xfId="3" applyBorder="1" applyAlignment="1" applyProtection="1">
      <alignment horizontal="center" vertical="center" wrapText="1"/>
      <protection locked="0"/>
    </xf>
    <xf numFmtId="0" fontId="19" fillId="6" borderId="122" xfId="3" applyBorder="1" applyAlignment="1" applyProtection="1">
      <alignment horizontal="center" vertical="center" wrapText="1"/>
      <protection locked="0"/>
    </xf>
    <xf numFmtId="0" fontId="19" fillId="6" borderId="248" xfId="3" applyBorder="1" applyAlignment="1" applyProtection="1">
      <alignment horizontal="center" vertical="center" wrapText="1"/>
      <protection locked="0"/>
    </xf>
    <xf numFmtId="0" fontId="19" fillId="6" borderId="123" xfId="3" applyBorder="1" applyAlignment="1" applyProtection="1">
      <alignment horizontal="center" vertical="center" wrapText="1"/>
      <protection locked="0"/>
    </xf>
    <xf numFmtId="0" fontId="19" fillId="6" borderId="124" xfId="3" applyBorder="1" applyAlignment="1" applyProtection="1">
      <alignment horizontal="center" vertical="center" wrapText="1"/>
      <protection locked="0"/>
    </xf>
    <xf numFmtId="0" fontId="7" fillId="0" borderId="249" xfId="0" applyFont="1" applyBorder="1" applyAlignment="1">
      <alignment horizontal="center" vertical="center"/>
    </xf>
    <xf numFmtId="0" fontId="7" fillId="0" borderId="250" xfId="0" applyFont="1" applyBorder="1" applyAlignment="1">
      <alignment horizontal="center" vertical="center"/>
    </xf>
    <xf numFmtId="0" fontId="19" fillId="6" borderId="125" xfId="3" applyBorder="1" applyAlignment="1">
      <alignment horizontal="center" vertical="center"/>
    </xf>
    <xf numFmtId="0" fontId="19" fillId="6" borderId="126" xfId="3" applyBorder="1" applyAlignment="1">
      <alignment horizontal="center" vertical="center"/>
    </xf>
    <xf numFmtId="0" fontId="8" fillId="0" borderId="138" xfId="0" applyFont="1" applyBorder="1" applyAlignment="1">
      <alignment horizontal="center" vertical="center"/>
    </xf>
    <xf numFmtId="0" fontId="8" fillId="0" borderId="139" xfId="0" applyFont="1" applyBorder="1" applyAlignment="1">
      <alignment horizontal="center" vertical="center"/>
    </xf>
    <xf numFmtId="0" fontId="8" fillId="0" borderId="140" xfId="0" applyFont="1" applyBorder="1" applyAlignment="1">
      <alignment horizontal="center" vertical="center"/>
    </xf>
    <xf numFmtId="0" fontId="8" fillId="0" borderId="323" xfId="0" applyFont="1" applyBorder="1" applyAlignment="1">
      <alignment horizontal="center" vertical="center"/>
    </xf>
    <xf numFmtId="0" fontId="8" fillId="0" borderId="36" xfId="0" applyFont="1" applyBorder="1" applyAlignment="1">
      <alignment horizontal="center" vertical="center"/>
    </xf>
    <xf numFmtId="0" fontId="8" fillId="0" borderId="33" xfId="0" applyFont="1" applyBorder="1" applyAlignment="1">
      <alignment horizontal="center" vertical="center"/>
    </xf>
    <xf numFmtId="0" fontId="0" fillId="0" borderId="322" xfId="0" applyBorder="1" applyAlignment="1">
      <alignment horizontal="center" vertical="center" wrapText="1"/>
    </xf>
    <xf numFmtId="0" fontId="0" fillId="0" borderId="132" xfId="0" applyBorder="1" applyAlignment="1">
      <alignment horizontal="center" vertical="center" wrapText="1"/>
    </xf>
    <xf numFmtId="0" fontId="7" fillId="0" borderId="15" xfId="0" applyFont="1" applyBorder="1" applyAlignment="1">
      <alignment horizontal="center" vertical="center" wrapText="1"/>
    </xf>
    <xf numFmtId="0" fontId="7" fillId="0" borderId="95" xfId="0" applyFont="1" applyBorder="1" applyAlignment="1">
      <alignment horizontal="center" vertical="center" wrapText="1"/>
    </xf>
    <xf numFmtId="2" fontId="0" fillId="0" borderId="127" xfId="0" applyNumberFormat="1" applyBorder="1" applyAlignment="1">
      <alignment horizontal="center" vertical="center"/>
    </xf>
    <xf numFmtId="0" fontId="0" fillId="0" borderId="190" xfId="0" applyBorder="1" applyAlignment="1">
      <alignment horizontal="center" vertical="center"/>
    </xf>
    <xf numFmtId="0" fontId="0" fillId="0" borderId="179" xfId="0" applyBorder="1" applyAlignment="1">
      <alignment horizontal="center" vertical="center"/>
    </xf>
    <xf numFmtId="2" fontId="0" fillId="0" borderId="190" xfId="0" applyNumberFormat="1" applyBorder="1" applyAlignment="1">
      <alignment horizontal="center" vertical="center"/>
    </xf>
    <xf numFmtId="2" fontId="0" fillId="0" borderId="179" xfId="0" applyNumberFormat="1" applyBorder="1" applyAlignment="1">
      <alignment horizontal="center" vertical="center"/>
    </xf>
    <xf numFmtId="0" fontId="8" fillId="0" borderId="332" xfId="0" applyFont="1" applyBorder="1" applyAlignment="1">
      <alignment horizontal="center" vertical="center"/>
    </xf>
    <xf numFmtId="0" fontId="8" fillId="0" borderId="333" xfId="0" applyFont="1" applyBorder="1" applyAlignment="1">
      <alignment horizontal="center" vertical="center"/>
    </xf>
    <xf numFmtId="0" fontId="8" fillId="0" borderId="334" xfId="0" applyFont="1" applyBorder="1" applyAlignment="1">
      <alignment horizontal="center" vertical="center"/>
    </xf>
    <xf numFmtId="0" fontId="0" fillId="0" borderId="335" xfId="0" applyBorder="1" applyAlignment="1">
      <alignment horizontal="center" vertical="center" wrapText="1"/>
    </xf>
    <xf numFmtId="0" fontId="0" fillId="0" borderId="329" xfId="0" applyBorder="1" applyAlignment="1">
      <alignment horizontal="center" vertical="center" wrapText="1"/>
    </xf>
    <xf numFmtId="0" fontId="0" fillId="0" borderId="20" xfId="0" applyBorder="1" applyAlignment="1">
      <alignment horizontal="center" vertical="center" wrapText="1"/>
    </xf>
    <xf numFmtId="0" fontId="0" fillId="0" borderId="49" xfId="0" applyBorder="1" applyAlignment="1">
      <alignment horizontal="center" vertical="center" wrapText="1"/>
    </xf>
    <xf numFmtId="0" fontId="19" fillId="6" borderId="0" xfId="3"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0" borderId="0" xfId="0" applyBorder="1" applyAlignment="1">
      <alignment horizontal="center" vertical="center"/>
    </xf>
    <xf numFmtId="0" fontId="0" fillId="0" borderId="17" xfId="0" applyBorder="1" applyAlignment="1">
      <alignment horizontal="center"/>
    </xf>
    <xf numFmtId="2" fontId="0" fillId="0" borderId="187" xfId="0" applyNumberFormat="1" applyBorder="1" applyAlignment="1">
      <alignment horizontal="center" vertical="center"/>
    </xf>
    <xf numFmtId="0" fontId="0" fillId="0" borderId="191" xfId="0" applyBorder="1" applyAlignment="1">
      <alignment horizontal="center" vertical="center"/>
    </xf>
    <xf numFmtId="0" fontId="0" fillId="0" borderId="180" xfId="0" applyBorder="1" applyAlignment="1">
      <alignment horizontal="center" vertical="center"/>
    </xf>
    <xf numFmtId="0" fontId="0" fillId="0" borderId="128" xfId="0" applyBorder="1" applyAlignment="1">
      <alignment horizontal="center" vertical="center" wrapText="1"/>
    </xf>
    <xf numFmtId="0" fontId="0" fillId="0" borderId="52" xfId="0" applyBorder="1" applyAlignment="1">
      <alignment horizontal="center" vertical="center" wrapText="1"/>
    </xf>
    <xf numFmtId="0" fontId="0" fillId="2" borderId="3" xfId="0" applyFill="1" applyBorder="1" applyAlignment="1" applyProtection="1">
      <alignment horizontal="center"/>
      <protection locked="0"/>
    </xf>
    <xf numFmtId="0" fontId="0" fillId="2" borderId="1" xfId="0" applyFill="1" applyBorder="1" applyAlignment="1" applyProtection="1">
      <alignment horizontal="center"/>
      <protection locked="0"/>
    </xf>
    <xf numFmtId="0" fontId="8" fillId="0" borderId="85" xfId="0" applyFont="1" applyBorder="1" applyAlignment="1">
      <alignment horizontal="center"/>
    </xf>
    <xf numFmtId="0" fontId="8" fillId="0" borderId="74" xfId="0" applyFont="1" applyBorder="1" applyAlignment="1">
      <alignment horizontal="center"/>
    </xf>
    <xf numFmtId="0" fontId="8" fillId="0" borderId="86" xfId="0" applyFont="1" applyBorder="1" applyAlignment="1">
      <alignment horizontal="center"/>
    </xf>
    <xf numFmtId="0" fontId="2" fillId="0" borderId="114" xfId="0" applyFont="1" applyBorder="1" applyAlignment="1" applyProtection="1">
      <alignment horizontal="center"/>
      <protection locked="0"/>
    </xf>
    <xf numFmtId="0" fontId="0" fillId="0" borderId="87" xfId="0" applyBorder="1" applyAlignment="1" applyProtection="1">
      <alignment horizontal="center"/>
      <protection locked="0"/>
    </xf>
    <xf numFmtId="2" fontId="19" fillId="6" borderId="82" xfId="3" applyNumberFormat="1" applyBorder="1" applyAlignment="1" applyProtection="1">
      <alignment horizontal="center" vertical="center"/>
      <protection locked="0"/>
    </xf>
    <xf numFmtId="2" fontId="19" fillId="6" borderId="71" xfId="3" applyNumberFormat="1" applyBorder="1" applyAlignment="1" applyProtection="1">
      <alignment horizontal="center" vertical="center"/>
      <protection locked="0"/>
    </xf>
    <xf numFmtId="0" fontId="0" fillId="0" borderId="331" xfId="0" applyBorder="1" applyAlignment="1">
      <alignment horizontal="center" vertical="center" wrapText="1"/>
    </xf>
    <xf numFmtId="0" fontId="0" fillId="0" borderId="327" xfId="0" applyBorder="1" applyAlignment="1">
      <alignment horizontal="center" vertical="center" wrapText="1"/>
    </xf>
    <xf numFmtId="168" fontId="0" fillId="0" borderId="127" xfId="0" applyNumberFormat="1" applyBorder="1" applyAlignment="1">
      <alignment horizontal="center" vertical="center"/>
    </xf>
    <xf numFmtId="168" fontId="0" fillId="0" borderId="179" xfId="0" applyNumberFormat="1" applyBorder="1" applyAlignment="1">
      <alignment horizontal="center" vertical="center"/>
    </xf>
    <xf numFmtId="168" fontId="0" fillId="0" borderId="190" xfId="0" applyNumberFormat="1" applyBorder="1" applyAlignment="1">
      <alignment horizontal="center" vertical="center"/>
    </xf>
    <xf numFmtId="2" fontId="0" fillId="0" borderId="191" xfId="0" applyNumberFormat="1" applyBorder="1" applyAlignment="1">
      <alignment horizontal="center" vertical="center"/>
    </xf>
    <xf numFmtId="2" fontId="0" fillId="0" borderId="180" xfId="0" applyNumberFormat="1" applyBorder="1" applyAlignment="1">
      <alignment horizontal="center" vertical="center"/>
    </xf>
    <xf numFmtId="168" fontId="0" fillId="0" borderId="191" xfId="0" applyNumberFormat="1" applyBorder="1" applyAlignment="1">
      <alignment horizontal="center" vertical="center"/>
    </xf>
    <xf numFmtId="168" fontId="0" fillId="0" borderId="180" xfId="0" applyNumberFormat="1" applyBorder="1" applyAlignment="1">
      <alignment horizontal="center" vertical="center"/>
    </xf>
    <xf numFmtId="166" fontId="19" fillId="6" borderId="80" xfId="3" applyNumberFormat="1" applyBorder="1" applyAlignment="1" applyProtection="1">
      <alignment horizontal="center" vertical="center"/>
      <protection locked="0"/>
    </xf>
    <xf numFmtId="166" fontId="19" fillId="6" borderId="83" xfId="3" applyNumberFormat="1" applyBorder="1" applyAlignment="1" applyProtection="1">
      <alignment horizontal="center" vertical="center"/>
      <protection locked="0"/>
    </xf>
    <xf numFmtId="166" fontId="19" fillId="6" borderId="156" xfId="3" applyNumberFormat="1" applyBorder="1" applyAlignment="1" applyProtection="1">
      <alignment horizontal="center" vertical="center"/>
      <protection locked="0"/>
    </xf>
    <xf numFmtId="166" fontId="19" fillId="6" borderId="144" xfId="3" applyNumberFormat="1" applyBorder="1" applyAlignment="1" applyProtection="1">
      <alignment horizontal="center" vertical="center"/>
      <protection locked="0"/>
    </xf>
    <xf numFmtId="166" fontId="19" fillId="6" borderId="141" xfId="3" applyNumberFormat="1" applyBorder="1" applyAlignment="1" applyProtection="1">
      <alignment horizontal="center" vertical="center"/>
      <protection locked="0"/>
    </xf>
    <xf numFmtId="166" fontId="19" fillId="6" borderId="142" xfId="3" applyNumberFormat="1" applyBorder="1" applyAlignment="1" applyProtection="1">
      <alignment horizontal="center" vertical="center"/>
      <protection locked="0"/>
    </xf>
    <xf numFmtId="0" fontId="19" fillId="6" borderId="84" xfId="3" applyBorder="1" applyAlignment="1" applyProtection="1">
      <alignment horizontal="center" vertical="center"/>
      <protection locked="0"/>
    </xf>
    <xf numFmtId="0" fontId="19" fillId="6" borderId="83" xfId="3" applyBorder="1" applyAlignment="1" applyProtection="1">
      <alignment horizontal="center" vertical="center"/>
      <protection locked="0"/>
    </xf>
    <xf numFmtId="2" fontId="0" fillId="0" borderId="146" xfId="0" applyNumberFormat="1" applyBorder="1" applyAlignment="1">
      <alignment horizontal="center" vertical="center"/>
    </xf>
    <xf numFmtId="2" fontId="0" fillId="0" borderId="147" xfId="0" applyNumberFormat="1" applyBorder="1" applyAlignment="1">
      <alignment horizontal="center" vertical="center"/>
    </xf>
    <xf numFmtId="0" fontId="0" fillId="0" borderId="157" xfId="0" applyBorder="1" applyAlignment="1">
      <alignment horizontal="center" vertical="center"/>
    </xf>
    <xf numFmtId="0" fontId="8" fillId="0" borderId="324" xfId="0" applyFont="1" applyBorder="1" applyAlignment="1">
      <alignment horizontal="center" vertical="center"/>
    </xf>
    <xf numFmtId="0" fontId="8" fillId="0" borderId="326" xfId="0" applyFont="1" applyBorder="1" applyAlignment="1">
      <alignment horizontal="center" vertical="center"/>
    </xf>
    <xf numFmtId="0" fontId="0" fillId="0" borderId="181" xfId="0" applyBorder="1" applyAlignment="1">
      <alignment horizontal="center" vertical="center"/>
    </xf>
    <xf numFmtId="0" fontId="0" fillId="0" borderId="170" xfId="0" applyBorder="1" applyAlignment="1">
      <alignment horizontal="center" vertical="center"/>
    </xf>
    <xf numFmtId="0" fontId="0" fillId="0" borderId="127" xfId="0" applyBorder="1" applyAlignment="1">
      <alignment horizontal="center" vertical="center"/>
    </xf>
    <xf numFmtId="0" fontId="0" fillId="0" borderId="54" xfId="0" applyBorder="1" applyAlignment="1">
      <alignment horizontal="center" vertical="center" wrapText="1"/>
    </xf>
    <xf numFmtId="0" fontId="0" fillId="0" borderId="11" xfId="0" applyBorder="1" applyAlignment="1">
      <alignment horizontal="center" vertical="center" wrapText="1"/>
    </xf>
    <xf numFmtId="0" fontId="0" fillId="0" borderId="330" xfId="0" applyBorder="1" applyAlignment="1">
      <alignment horizontal="center" vertical="center" wrapText="1"/>
    </xf>
    <xf numFmtId="0" fontId="0" fillId="0" borderId="0" xfId="0" applyBorder="1" applyAlignment="1">
      <alignment horizontal="center" vertical="center" wrapText="1"/>
    </xf>
    <xf numFmtId="0" fontId="0" fillId="0" borderId="50" xfId="0" applyBorder="1" applyAlignment="1">
      <alignment horizontal="center" vertical="center" wrapText="1"/>
    </xf>
    <xf numFmtId="0" fontId="0" fillId="0" borderId="1" xfId="0" applyBorder="1" applyAlignment="1">
      <alignment horizontal="center" vertical="center" wrapText="1"/>
    </xf>
    <xf numFmtId="0" fontId="0" fillId="0" borderId="51" xfId="0" applyBorder="1" applyAlignment="1">
      <alignment horizontal="center" vertical="center" wrapText="1"/>
    </xf>
    <xf numFmtId="0" fontId="0" fillId="0" borderId="19" xfId="0" applyBorder="1" applyAlignment="1">
      <alignment horizontal="center" vertical="center" wrapText="1"/>
    </xf>
    <xf numFmtId="0" fontId="0" fillId="0" borderId="3" xfId="0" applyBorder="1" applyAlignment="1">
      <alignment horizontal="center" vertical="center" wrapText="1"/>
    </xf>
    <xf numFmtId="0" fontId="0" fillId="0" borderId="321" xfId="0" applyBorder="1" applyAlignment="1">
      <alignment horizontal="center" vertical="center" wrapText="1"/>
    </xf>
    <xf numFmtId="0" fontId="0" fillId="0" borderId="320" xfId="0" applyBorder="1" applyAlignment="1">
      <alignment horizontal="center" vertical="center" wrapText="1"/>
    </xf>
    <xf numFmtId="2" fontId="0" fillId="0" borderId="189" xfId="0" applyNumberFormat="1" applyBorder="1" applyAlignment="1">
      <alignment horizontal="center" vertical="center"/>
    </xf>
    <xf numFmtId="2" fontId="0" fillId="0" borderId="170" xfId="0" applyNumberFormat="1" applyBorder="1" applyAlignment="1">
      <alignment horizontal="center" vertical="center"/>
    </xf>
    <xf numFmtId="0" fontId="0" fillId="0" borderId="189" xfId="0" applyBorder="1" applyAlignment="1">
      <alignment horizontal="center" vertical="center"/>
    </xf>
    <xf numFmtId="0" fontId="0" fillId="0" borderId="152" xfId="0" applyBorder="1" applyAlignment="1">
      <alignment horizontal="center" vertical="center"/>
    </xf>
    <xf numFmtId="0" fontId="0" fillId="0" borderId="182" xfId="0" applyBorder="1" applyAlignment="1">
      <alignment horizontal="center" vertical="center"/>
    </xf>
    <xf numFmtId="0" fontId="0" fillId="0" borderId="159" xfId="0" applyBorder="1" applyAlignment="1">
      <alignment horizontal="center" vertical="center"/>
    </xf>
    <xf numFmtId="0" fontId="0" fillId="0" borderId="153" xfId="0" applyBorder="1" applyAlignment="1">
      <alignment horizontal="center" vertical="center"/>
    </xf>
    <xf numFmtId="0" fontId="19" fillId="6" borderId="251" xfId="3" applyBorder="1" applyAlignment="1">
      <alignment horizontal="center" vertical="center"/>
    </xf>
    <xf numFmtId="0" fontId="19" fillId="6" borderId="142" xfId="3" applyBorder="1" applyAlignment="1">
      <alignment horizontal="center" vertical="center"/>
    </xf>
    <xf numFmtId="2" fontId="0" fillId="0" borderId="149" xfId="0" applyNumberFormat="1" applyBorder="1" applyAlignment="1">
      <alignment horizontal="center" vertical="center"/>
    </xf>
    <xf numFmtId="2" fontId="0" fillId="0" borderId="150" xfId="0" applyNumberFormat="1" applyBorder="1" applyAlignment="1">
      <alignment horizontal="center" vertical="center"/>
    </xf>
    <xf numFmtId="2" fontId="0" fillId="0" borderId="261" xfId="0" applyNumberFormat="1" applyFill="1" applyBorder="1" applyAlignment="1">
      <alignment horizontal="center" vertical="center"/>
    </xf>
    <xf numFmtId="2" fontId="0" fillId="0" borderId="263" xfId="0" applyNumberFormat="1" applyFill="1" applyBorder="1" applyAlignment="1">
      <alignment horizontal="center" vertical="center"/>
    </xf>
    <xf numFmtId="2" fontId="0" fillId="0" borderId="340" xfId="0" applyNumberFormat="1" applyBorder="1" applyAlignment="1">
      <alignment horizontal="center" vertical="center"/>
    </xf>
    <xf numFmtId="2" fontId="0" fillId="0" borderId="119" xfId="0" applyNumberFormat="1" applyBorder="1" applyAlignment="1">
      <alignment horizontal="center" vertical="center"/>
    </xf>
    <xf numFmtId="2" fontId="0" fillId="0" borderId="154" xfId="0" applyNumberFormat="1" applyBorder="1" applyAlignment="1">
      <alignment horizontal="center" vertical="center"/>
    </xf>
    <xf numFmtId="2" fontId="0" fillId="0" borderId="155" xfId="0" applyNumberFormat="1" applyBorder="1" applyAlignment="1">
      <alignment horizontal="center" vertical="center"/>
    </xf>
    <xf numFmtId="0" fontId="19" fillId="6" borderId="143" xfId="3" applyBorder="1" applyAlignment="1" applyProtection="1">
      <alignment horizontal="center" vertical="center"/>
      <protection locked="0"/>
    </xf>
    <xf numFmtId="0" fontId="19" fillId="6" borderId="144" xfId="3" applyBorder="1" applyAlignment="1" applyProtection="1">
      <alignment horizontal="center" vertical="center"/>
      <protection locked="0"/>
    </xf>
    <xf numFmtId="0" fontId="19" fillId="6" borderId="151" xfId="3" applyBorder="1" applyAlignment="1">
      <alignment horizontal="center" vertical="center"/>
    </xf>
    <xf numFmtId="2" fontId="0" fillId="0" borderId="181" xfId="0" applyNumberFormat="1" applyBorder="1" applyAlignment="1">
      <alignment horizontal="center" vertical="center"/>
    </xf>
    <xf numFmtId="0" fontId="19" fillId="6" borderId="148" xfId="3" applyBorder="1" applyAlignment="1" applyProtection="1">
      <alignment horizontal="center" vertical="center"/>
      <protection locked="0"/>
    </xf>
    <xf numFmtId="0" fontId="22" fillId="0" borderId="133" xfId="0" applyFont="1" applyBorder="1" applyAlignment="1">
      <alignment horizontal="center" vertical="center" wrapText="1"/>
    </xf>
    <xf numFmtId="0" fontId="22" fillId="0" borderId="160" xfId="0" applyFont="1" applyBorder="1" applyAlignment="1">
      <alignment horizontal="center" vertical="center" wrapText="1"/>
    </xf>
    <xf numFmtId="0" fontId="22" fillId="0" borderId="134" xfId="0" applyFont="1" applyBorder="1" applyAlignment="1">
      <alignment horizontal="center" vertical="center" wrapText="1"/>
    </xf>
    <xf numFmtId="0" fontId="0" fillId="0" borderId="164" xfId="0" applyBorder="1" applyAlignment="1">
      <alignment horizontal="center" vertical="center"/>
    </xf>
    <xf numFmtId="0" fontId="0" fillId="0" borderId="165" xfId="0" applyBorder="1" applyAlignment="1">
      <alignment horizontal="center" vertical="center"/>
    </xf>
    <xf numFmtId="2" fontId="19" fillId="6" borderId="166" xfId="3" applyNumberFormat="1" applyBorder="1" applyAlignment="1" applyProtection="1">
      <alignment horizontal="center" vertical="center"/>
      <protection locked="0"/>
    </xf>
    <xf numFmtId="2" fontId="19" fillId="6" borderId="167" xfId="3" applyNumberFormat="1" applyBorder="1" applyAlignment="1" applyProtection="1">
      <alignment horizontal="center" vertical="center"/>
      <protection locked="0"/>
    </xf>
    <xf numFmtId="2" fontId="19" fillId="6" borderId="80" xfId="3" applyNumberFormat="1" applyBorder="1" applyAlignment="1" applyProtection="1">
      <alignment horizontal="center" vertical="center"/>
      <protection locked="0"/>
    </xf>
    <xf numFmtId="2" fontId="19" fillId="6" borderId="168" xfId="3" applyNumberFormat="1" applyBorder="1" applyAlignment="1" applyProtection="1">
      <alignment horizontal="center" vertical="center"/>
      <protection locked="0"/>
    </xf>
    <xf numFmtId="2" fontId="0" fillId="0" borderId="182" xfId="0" applyNumberFormat="1" applyBorder="1" applyAlignment="1">
      <alignment horizontal="center" vertical="center"/>
    </xf>
    <xf numFmtId="2" fontId="19" fillId="6" borderId="156" xfId="3" applyNumberFormat="1" applyBorder="1" applyAlignment="1" applyProtection="1">
      <alignment horizontal="center" vertical="center"/>
      <protection locked="0"/>
    </xf>
    <xf numFmtId="2" fontId="19" fillId="6" borderId="169" xfId="3" applyNumberFormat="1" applyBorder="1" applyAlignment="1" applyProtection="1">
      <alignment horizontal="center" vertical="center"/>
      <protection locked="0"/>
    </xf>
    <xf numFmtId="0" fontId="1" fillId="0" borderId="229" xfId="0" applyFont="1" applyBorder="1" applyAlignment="1">
      <alignment horizontal="center"/>
    </xf>
    <xf numFmtId="0" fontId="1" fillId="0" borderId="230" xfId="0" applyFont="1" applyBorder="1" applyAlignment="1">
      <alignment horizontal="center"/>
    </xf>
    <xf numFmtId="0" fontId="1" fillId="0" borderId="231" xfId="0" applyFont="1" applyBorder="1" applyAlignment="1">
      <alignment horizontal="center"/>
    </xf>
    <xf numFmtId="0" fontId="0" fillId="0" borderId="164" xfId="0" applyBorder="1" applyAlignment="1">
      <alignment horizontal="center" vertical="center" wrapText="1"/>
    </xf>
    <xf numFmtId="0" fontId="0" fillId="0" borderId="165" xfId="0" applyBorder="1" applyAlignment="1">
      <alignment horizontal="center" vertical="center" wrapText="1"/>
    </xf>
    <xf numFmtId="2" fontId="0" fillId="0" borderId="262" xfId="0" applyNumberFormat="1" applyFill="1" applyBorder="1" applyAlignment="1">
      <alignment horizontal="center" vertical="center"/>
    </xf>
    <xf numFmtId="1" fontId="8" fillId="0" borderId="129" xfId="0" applyNumberFormat="1" applyFont="1" applyFill="1" applyBorder="1" applyAlignment="1">
      <alignment horizontal="center"/>
    </xf>
    <xf numFmtId="1" fontId="8" fillId="0" borderId="131" xfId="0" applyNumberFormat="1" applyFont="1" applyFill="1" applyBorder="1" applyAlignment="1">
      <alignment horizontal="center"/>
    </xf>
    <xf numFmtId="1" fontId="8" fillId="0" borderId="130" xfId="0" applyNumberFormat="1" applyFont="1" applyFill="1" applyBorder="1" applyAlignment="1">
      <alignment horizontal="center"/>
    </xf>
    <xf numFmtId="0" fontId="0" fillId="0" borderId="163" xfId="0" applyBorder="1" applyAlignment="1">
      <alignment horizontal="center" vertical="center" wrapText="1"/>
    </xf>
    <xf numFmtId="0" fontId="0" fillId="0" borderId="233" xfId="0" applyBorder="1" applyAlignment="1">
      <alignment horizontal="center" vertical="center" wrapText="1"/>
    </xf>
    <xf numFmtId="2" fontId="0" fillId="0" borderId="264" xfId="0" applyNumberFormat="1" applyBorder="1" applyAlignment="1">
      <alignment horizontal="center" vertical="center"/>
    </xf>
    <xf numFmtId="2" fontId="0" fillId="0" borderId="266" xfId="0" applyNumberFormat="1" applyBorder="1" applyAlignment="1">
      <alignment horizontal="center" vertical="center"/>
    </xf>
    <xf numFmtId="2" fontId="0" fillId="0" borderId="262" xfId="0" applyNumberFormat="1" applyBorder="1" applyAlignment="1">
      <alignment horizontal="center" vertical="center"/>
    </xf>
    <xf numFmtId="2" fontId="0" fillId="0" borderId="245" xfId="0" applyNumberFormat="1" applyBorder="1" applyAlignment="1">
      <alignment horizontal="center" vertical="center"/>
    </xf>
    <xf numFmtId="0" fontId="19" fillId="6" borderId="228" xfId="3" applyBorder="1" applyAlignment="1" applyProtection="1">
      <alignment horizontal="center" vertical="center"/>
      <protection locked="0"/>
    </xf>
    <xf numFmtId="0" fontId="0" fillId="0" borderId="325" xfId="0" applyBorder="1" applyAlignment="1">
      <alignment horizontal="center" vertical="center" wrapText="1"/>
    </xf>
    <xf numFmtId="0" fontId="8" fillId="0" borderId="318" xfId="0" applyFont="1" applyBorder="1" applyAlignment="1">
      <alignment horizontal="center" vertical="center"/>
    </xf>
    <xf numFmtId="0" fontId="8" fillId="0" borderId="317" xfId="0" applyFont="1" applyBorder="1" applyAlignment="1">
      <alignment horizontal="center" vertical="center"/>
    </xf>
    <xf numFmtId="0" fontId="8" fillId="0" borderId="125" xfId="0" applyFont="1" applyBorder="1" applyAlignment="1">
      <alignment horizontal="center" vertical="center"/>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0" fillId="0" borderId="319" xfId="0" applyBorder="1" applyAlignment="1">
      <alignment horizontal="center" vertical="center" wrapText="1"/>
    </xf>
    <xf numFmtId="0" fontId="0" fillId="0" borderId="336" xfId="0" applyBorder="1" applyAlignment="1">
      <alignment horizontal="center" vertical="center" wrapText="1"/>
    </xf>
    <xf numFmtId="0" fontId="0" fillId="0" borderId="4" xfId="0" applyBorder="1" applyAlignment="1">
      <alignment horizontal="center" vertical="center" wrapText="1"/>
    </xf>
    <xf numFmtId="168" fontId="0" fillId="0" borderId="182" xfId="0" applyNumberFormat="1" applyBorder="1" applyAlignment="1">
      <alignment horizontal="center" vertical="center"/>
    </xf>
    <xf numFmtId="168" fontId="0" fillId="0" borderId="181" xfId="0" applyNumberFormat="1" applyBorder="1" applyAlignment="1">
      <alignment horizontal="center" vertical="center"/>
    </xf>
    <xf numFmtId="168" fontId="0" fillId="0" borderId="170" xfId="0" applyNumberFormat="1" applyBorder="1" applyAlignment="1">
      <alignment horizontal="center" vertical="center"/>
    </xf>
    <xf numFmtId="0" fontId="8" fillId="0" borderId="23"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3" xfId="0" applyBorder="1" applyAlignment="1">
      <alignment horizontal="center" vertical="center"/>
    </xf>
    <xf numFmtId="0" fontId="0" fillId="0" borderId="27" xfId="0" applyBorder="1" applyAlignment="1">
      <alignment horizontal="center" vertical="center"/>
    </xf>
    <xf numFmtId="0" fontId="0" fillId="0" borderId="65" xfId="0" applyBorder="1" applyAlignment="1">
      <alignment horizontal="center" vertical="center"/>
    </xf>
    <xf numFmtId="0" fontId="0" fillId="0" borderId="31" xfId="0" applyBorder="1" applyAlignment="1">
      <alignment horizontal="center" vertical="center"/>
    </xf>
    <xf numFmtId="0" fontId="0" fillId="2" borderId="200" xfId="0" applyFill="1" applyBorder="1" applyAlignment="1">
      <alignment horizontal="center" vertical="center"/>
    </xf>
    <xf numFmtId="0" fontId="0" fillId="2" borderId="9" xfId="0" applyFill="1" applyBorder="1" applyAlignment="1">
      <alignment horizontal="center" vertical="center"/>
    </xf>
    <xf numFmtId="0" fontId="0" fillId="2" borderId="201" xfId="0" applyFill="1" applyBorder="1" applyAlignment="1">
      <alignment horizontal="center" vertical="center"/>
    </xf>
    <xf numFmtId="0" fontId="0" fillId="2" borderId="19" xfId="0" applyFill="1" applyBorder="1" applyAlignment="1">
      <alignment horizontal="center" vertical="center"/>
    </xf>
    <xf numFmtId="0" fontId="0" fillId="2" borderId="0" xfId="0" applyFill="1" applyBorder="1" applyAlignment="1">
      <alignment horizontal="center" vertical="center"/>
    </xf>
    <xf numFmtId="0" fontId="0" fillId="2" borderId="102" xfId="0" applyFill="1" applyBorder="1" applyAlignment="1">
      <alignment horizontal="center" vertical="center"/>
    </xf>
    <xf numFmtId="0" fontId="0" fillId="2" borderId="3" xfId="0" applyFill="1" applyBorder="1" applyAlignment="1">
      <alignment horizontal="center" vertical="center"/>
    </xf>
    <xf numFmtId="0" fontId="0" fillId="2" borderId="1" xfId="0" applyFill="1" applyBorder="1" applyAlignment="1">
      <alignment horizontal="center" vertical="center"/>
    </xf>
    <xf numFmtId="0" fontId="0" fillId="2" borderId="202" xfId="0" applyFill="1" applyBorder="1" applyAlignment="1">
      <alignment horizontal="center" vertical="center"/>
    </xf>
    <xf numFmtId="0" fontId="8" fillId="0" borderId="13" xfId="0" applyFont="1" applyBorder="1" applyAlignment="1">
      <alignment horizontal="center" vertical="center"/>
    </xf>
    <xf numFmtId="0" fontId="8" fillId="0" borderId="24" xfId="0" applyFont="1" applyBorder="1" applyAlignment="1">
      <alignment horizontal="center" vertical="center"/>
    </xf>
    <xf numFmtId="0" fontId="8" fillId="0" borderId="14" xfId="0" applyFont="1" applyBorder="1" applyAlignment="1">
      <alignment horizontal="center" vertical="center"/>
    </xf>
    <xf numFmtId="168" fontId="0" fillId="0" borderId="189" xfId="0" applyNumberFormat="1" applyBorder="1" applyAlignment="1">
      <alignment horizontal="center" vertical="center"/>
    </xf>
    <xf numFmtId="0" fontId="19" fillId="6" borderId="80" xfId="3" applyBorder="1" applyAlignment="1">
      <alignment horizontal="center" vertical="center"/>
    </xf>
    <xf numFmtId="0" fontId="19" fillId="6" borderId="83" xfId="3" applyBorder="1" applyAlignment="1">
      <alignment horizontal="center" vertical="center"/>
    </xf>
    <xf numFmtId="0" fontId="19" fillId="6" borderId="145" xfId="3" applyBorder="1" applyAlignment="1">
      <alignment horizontal="center" vertical="center"/>
    </xf>
    <xf numFmtId="0" fontId="19" fillId="6" borderId="135" xfId="3" applyBorder="1" applyAlignment="1">
      <alignment horizontal="center" vertical="center"/>
    </xf>
    <xf numFmtId="0" fontId="1" fillId="0" borderId="15" xfId="0" applyFont="1" applyBorder="1" applyAlignment="1">
      <alignment horizontal="center" vertical="center"/>
    </xf>
    <xf numFmtId="0" fontId="1" fillId="0" borderId="47" xfId="0" applyFont="1" applyBorder="1" applyAlignment="1">
      <alignment horizontal="center" vertical="center"/>
    </xf>
    <xf numFmtId="0" fontId="1" fillId="0" borderId="29" xfId="0" applyFont="1" applyBorder="1" applyAlignment="1">
      <alignment horizontal="center" vertical="center"/>
    </xf>
    <xf numFmtId="0" fontId="0" fillId="0" borderId="160" xfId="0" applyBorder="1" applyAlignment="1">
      <alignment horizontal="center"/>
    </xf>
    <xf numFmtId="0" fontId="1" fillId="0" borderId="72" xfId="0" applyFont="1" applyBorder="1" applyAlignment="1">
      <alignment horizontal="center" wrapText="1"/>
    </xf>
    <xf numFmtId="0" fontId="1" fillId="0" borderId="28" xfId="0" applyFont="1" applyBorder="1" applyAlignment="1">
      <alignment horizontal="center" wrapText="1"/>
    </xf>
    <xf numFmtId="0" fontId="1" fillId="0" borderId="67" xfId="0" applyFont="1" applyBorder="1" applyAlignment="1">
      <alignment horizontal="center" wrapText="1"/>
    </xf>
    <xf numFmtId="0" fontId="1" fillId="0" borderId="68" xfId="0" applyFont="1" applyBorder="1" applyAlignment="1">
      <alignment horizontal="center" wrapText="1"/>
    </xf>
    <xf numFmtId="0" fontId="1" fillId="0" borderId="67" xfId="0" applyFont="1" applyBorder="1" applyAlignment="1">
      <alignment horizontal="center" vertical="center" wrapText="1"/>
    </xf>
    <xf numFmtId="0" fontId="1" fillId="0" borderId="68" xfId="0" applyFont="1" applyBorder="1" applyAlignment="1">
      <alignment horizontal="center" vertical="center" wrapText="1"/>
    </xf>
    <xf numFmtId="0" fontId="1" fillId="2" borderId="207" xfId="0" applyFont="1" applyFill="1" applyBorder="1" applyAlignment="1">
      <alignment horizontal="center" wrapText="1"/>
    </xf>
    <xf numFmtId="0" fontId="1" fillId="2" borderId="208" xfId="0" applyFont="1" applyFill="1" applyBorder="1" applyAlignment="1">
      <alignment horizontal="center" wrapText="1"/>
    </xf>
    <xf numFmtId="4" fontId="20" fillId="2" borderId="219" xfId="4" applyNumberFormat="1" applyFill="1" applyBorder="1" applyAlignment="1">
      <alignment horizontal="center" vertical="center"/>
    </xf>
    <xf numFmtId="4" fontId="20" fillId="2" borderId="220" xfId="4" applyNumberFormat="1" applyFill="1" applyBorder="1" applyAlignment="1">
      <alignment horizontal="center" vertical="center"/>
    </xf>
    <xf numFmtId="4" fontId="20" fillId="2" borderId="209" xfId="4" applyNumberFormat="1" applyFill="1" applyBorder="1" applyAlignment="1">
      <alignment horizontal="center" vertical="center"/>
    </xf>
    <xf numFmtId="0" fontId="1" fillId="2" borderId="69" xfId="0" applyFont="1" applyFill="1" applyBorder="1" applyAlignment="1">
      <alignment horizontal="center" wrapText="1"/>
    </xf>
    <xf numFmtId="0" fontId="1" fillId="2" borderId="94" xfId="0" applyFont="1" applyFill="1" applyBorder="1" applyAlignment="1">
      <alignment horizontal="center" wrapText="1"/>
    </xf>
    <xf numFmtId="167" fontId="1" fillId="0" borderId="23" xfId="0" applyNumberFormat="1" applyFont="1" applyFill="1" applyBorder="1" applyAlignment="1">
      <alignment horizontal="center" vertical="center"/>
    </xf>
    <xf numFmtId="167" fontId="1" fillId="0" borderId="36" xfId="0" applyNumberFormat="1" applyFont="1" applyFill="1" applyBorder="1" applyAlignment="1">
      <alignment horizontal="center" vertical="center"/>
    </xf>
    <xf numFmtId="167" fontId="1" fillId="0" borderId="33" xfId="0" applyNumberFormat="1" applyFont="1" applyFill="1" applyBorder="1" applyAlignment="1">
      <alignment horizontal="center" vertical="center"/>
    </xf>
    <xf numFmtId="0" fontId="0" fillId="0" borderId="69" xfId="0" applyBorder="1" applyAlignment="1">
      <alignment horizontal="center" wrapText="1"/>
    </xf>
    <xf numFmtId="0" fontId="0" fillId="0" borderId="94" xfId="0" applyBorder="1" applyAlignment="1">
      <alignment horizontal="center" wrapText="1"/>
    </xf>
    <xf numFmtId="0" fontId="0" fillId="0" borderId="240" xfId="0" applyBorder="1" applyAlignment="1">
      <alignment horizontal="center" vertical="center"/>
    </xf>
    <xf numFmtId="0" fontId="0" fillId="0" borderId="238" xfId="0" applyBorder="1" applyAlignment="1">
      <alignment horizontal="center" vertical="center"/>
    </xf>
    <xf numFmtId="0" fontId="0" fillId="0" borderId="200" xfId="0" applyBorder="1" applyAlignment="1" applyProtection="1">
      <alignment horizontal="center" vertical="center"/>
    </xf>
    <xf numFmtId="0" fontId="0" fillId="0" borderId="9" xfId="0" applyBorder="1" applyAlignment="1" applyProtection="1">
      <alignment horizontal="center" vertical="center"/>
    </xf>
    <xf numFmtId="0" fontId="0" fillId="0" borderId="67" xfId="0" applyBorder="1" applyAlignment="1" applyProtection="1">
      <alignment horizontal="center" vertical="center"/>
    </xf>
    <xf numFmtId="0" fontId="0" fillId="0" borderId="68" xfId="0" applyBorder="1" applyAlignment="1" applyProtection="1">
      <alignment horizontal="center" vertical="center"/>
    </xf>
    <xf numFmtId="0" fontId="0" fillId="0" borderId="207" xfId="0" applyBorder="1" applyAlignment="1" applyProtection="1">
      <alignment horizontal="center" vertical="center"/>
    </xf>
    <xf numFmtId="0" fontId="0" fillId="0" borderId="208" xfId="0" applyBorder="1" applyAlignment="1" applyProtection="1">
      <alignment horizontal="center" vertical="center"/>
    </xf>
    <xf numFmtId="0" fontId="8" fillId="0" borderId="23"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1" fillId="0" borderId="13" xfId="0" applyFont="1" applyBorder="1" applyAlignment="1">
      <alignment horizontal="center"/>
    </xf>
    <xf numFmtId="0" fontId="1" fillId="0" borderId="24" xfId="0" applyFont="1" applyBorder="1" applyAlignment="1">
      <alignment horizontal="center"/>
    </xf>
    <xf numFmtId="0" fontId="1" fillId="0" borderId="14" xfId="0" applyFont="1" applyBorder="1" applyAlignment="1">
      <alignment horizontal="center"/>
    </xf>
    <xf numFmtId="0" fontId="23" fillId="0" borderId="160" xfId="0" applyFont="1" applyBorder="1" applyAlignment="1">
      <alignment horizontal="center" vertical="center" wrapText="1"/>
    </xf>
    <xf numFmtId="0" fontId="8" fillId="0" borderId="15" xfId="0" applyFont="1" applyBorder="1" applyAlignment="1">
      <alignment horizontal="center" vertical="center"/>
    </xf>
    <xf numFmtId="0" fontId="8" fillId="0" borderId="47" xfId="0" applyFont="1" applyBorder="1" applyAlignment="1">
      <alignment horizontal="center" vertical="center"/>
    </xf>
    <xf numFmtId="0" fontId="8" fillId="0" borderId="29" xfId="0" applyFont="1" applyBorder="1" applyAlignment="1">
      <alignment horizontal="center" vertical="center"/>
    </xf>
    <xf numFmtId="0" fontId="0" fillId="0" borderId="245" xfId="0" applyBorder="1" applyAlignment="1" applyProtection="1">
      <alignment horizontal="center" vertical="center"/>
    </xf>
    <xf numFmtId="0" fontId="0" fillId="0" borderId="208" xfId="0" applyBorder="1" applyAlignment="1">
      <alignment horizontal="center" wrapText="1"/>
    </xf>
    <xf numFmtId="0" fontId="0" fillId="0" borderId="119" xfId="0" applyBorder="1" applyAlignment="1">
      <alignment horizontal="center" wrapText="1"/>
    </xf>
    <xf numFmtId="0" fontId="1" fillId="0" borderId="15" xfId="0" applyFont="1" applyBorder="1" applyAlignment="1">
      <alignment horizontal="center"/>
    </xf>
    <xf numFmtId="0" fontId="1" fillId="0" borderId="47" xfId="0" applyFont="1" applyBorder="1" applyAlignment="1">
      <alignment horizontal="center"/>
    </xf>
    <xf numFmtId="0" fontId="1" fillId="0" borderId="29" xfId="0" applyFont="1" applyBorder="1" applyAlignment="1">
      <alignment horizontal="center"/>
    </xf>
    <xf numFmtId="0" fontId="0" fillId="0" borderId="47" xfId="0" applyBorder="1" applyAlignment="1">
      <alignment horizontal="center"/>
    </xf>
    <xf numFmtId="0" fontId="0" fillId="0" borderId="29" xfId="0" applyBorder="1" applyAlignment="1">
      <alignment horizontal="center"/>
    </xf>
    <xf numFmtId="0" fontId="5" fillId="0" borderId="15" xfId="0" applyFont="1" applyBorder="1" applyAlignment="1">
      <alignment horizontal="center" vertical="center"/>
    </xf>
    <xf numFmtId="0" fontId="5" fillId="0" borderId="29" xfId="0" applyFont="1" applyBorder="1" applyAlignment="1">
      <alignment horizontal="center" vertical="center"/>
    </xf>
    <xf numFmtId="0" fontId="6" fillId="0" borderId="15" xfId="0" applyFont="1" applyBorder="1" applyAlignment="1">
      <alignment horizontal="center" vertical="center" wrapText="1"/>
    </xf>
    <xf numFmtId="0" fontId="6" fillId="0" borderId="47" xfId="0" applyFont="1" applyBorder="1" applyAlignment="1">
      <alignment horizontal="center" vertical="center" wrapText="1"/>
    </xf>
    <xf numFmtId="0" fontId="19" fillId="6" borderId="97" xfId="3" applyBorder="1" applyAlignment="1">
      <alignment horizontal="center" vertical="center" wrapText="1"/>
    </xf>
    <xf numFmtId="0" fontId="19" fillId="6" borderId="47" xfId="3" applyBorder="1" applyAlignment="1">
      <alignment horizontal="center" vertical="center" wrapText="1"/>
    </xf>
    <xf numFmtId="0" fontId="19" fillId="6" borderId="96" xfId="3" applyBorder="1" applyAlignment="1">
      <alignment horizontal="center" vertical="center" wrapText="1"/>
    </xf>
    <xf numFmtId="0" fontId="19" fillId="6" borderId="107" xfId="3" applyBorder="1" applyAlignment="1">
      <alignment horizontal="center" vertical="center" wrapText="1"/>
    </xf>
    <xf numFmtId="0" fontId="7" fillId="0" borderId="13" xfId="0" applyFont="1" applyBorder="1" applyAlignment="1">
      <alignment horizontal="center" vertical="center"/>
    </xf>
    <xf numFmtId="0" fontId="7" fillId="0" borderId="24"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0" fontId="0" fillId="0" borderId="8" xfId="0" applyBorder="1" applyAlignment="1">
      <alignment horizontal="center" vertical="center"/>
    </xf>
    <xf numFmtId="0" fontId="19" fillId="6" borderId="76" xfId="3" applyBorder="1" applyAlignment="1">
      <alignment horizontal="center" vertical="center"/>
    </xf>
    <xf numFmtId="0" fontId="19" fillId="6" borderId="79" xfId="3" applyBorder="1" applyAlignment="1">
      <alignment horizontal="center" vertical="center"/>
    </xf>
    <xf numFmtId="0" fontId="0" fillId="0" borderId="341" xfId="0" applyBorder="1" applyAlignment="1">
      <alignment horizontal="center"/>
    </xf>
    <xf numFmtId="0" fontId="0" fillId="0" borderId="157" xfId="0" applyBorder="1" applyAlignment="1">
      <alignment horizontal="center"/>
    </xf>
    <xf numFmtId="0" fontId="0" fillId="0" borderId="342" xfId="0" applyBorder="1" applyAlignment="1">
      <alignment horizontal="center"/>
    </xf>
    <xf numFmtId="1" fontId="19" fillId="6" borderId="113" xfId="3" applyNumberFormat="1" applyBorder="1" applyAlignment="1">
      <alignment horizontal="center" vertical="center"/>
    </xf>
    <xf numFmtId="1" fontId="19" fillId="6" borderId="107" xfId="3" applyNumberFormat="1" applyBorder="1" applyAlignment="1">
      <alignment horizontal="center" vertical="center"/>
    </xf>
    <xf numFmtId="0" fontId="0" fillId="0" borderId="10" xfId="0" applyBorder="1" applyAlignment="1">
      <alignment horizontal="center"/>
    </xf>
    <xf numFmtId="0" fontId="0" fillId="0" borderId="1" xfId="0" applyBorder="1" applyAlignment="1">
      <alignment horizontal="center"/>
    </xf>
    <xf numFmtId="0" fontId="0" fillId="0" borderId="339" xfId="0" applyBorder="1" applyAlignment="1">
      <alignment horizontal="center"/>
    </xf>
    <xf numFmtId="0" fontId="0" fillId="0" borderId="338" xfId="0" applyBorder="1" applyAlignment="1">
      <alignment horizontal="center"/>
    </xf>
    <xf numFmtId="0" fontId="0" fillId="0" borderId="36" xfId="0" applyBorder="1" applyAlignment="1">
      <alignment horizontal="center" vertical="center"/>
    </xf>
    <xf numFmtId="0" fontId="0" fillId="0" borderId="18" xfId="0" applyBorder="1" applyAlignment="1">
      <alignment horizontal="center" vertical="center"/>
    </xf>
    <xf numFmtId="0" fontId="0" fillId="0" borderId="68" xfId="0" applyBorder="1" applyAlignment="1">
      <alignment horizontal="center" wrapText="1"/>
    </xf>
    <xf numFmtId="0" fontId="0" fillId="0" borderId="245" xfId="0" applyBorder="1" applyAlignment="1">
      <alignment horizontal="center" wrapText="1"/>
    </xf>
    <xf numFmtId="0" fontId="0" fillId="0" borderId="220" xfId="0" applyBorder="1" applyAlignment="1" applyProtection="1">
      <alignment horizontal="center" vertical="center"/>
    </xf>
    <xf numFmtId="0" fontId="0" fillId="0" borderId="221" xfId="0" applyBorder="1" applyAlignment="1" applyProtection="1">
      <alignment horizontal="center" vertical="center"/>
    </xf>
    <xf numFmtId="0" fontId="0" fillId="0" borderId="207" xfId="0" applyBorder="1" applyAlignment="1">
      <alignment horizontal="center" wrapText="1"/>
    </xf>
    <xf numFmtId="0" fontId="0" fillId="0" borderId="219" xfId="0" applyBorder="1" applyAlignment="1" applyProtection="1">
      <alignment horizontal="center" vertical="center"/>
    </xf>
    <xf numFmtId="0" fontId="15" fillId="0" borderId="42" xfId="0" applyFont="1" applyFill="1" applyBorder="1" applyAlignment="1">
      <alignment horizontal="left"/>
    </xf>
    <xf numFmtId="0" fontId="15" fillId="0" borderId="41" xfId="0" applyFont="1" applyFill="1" applyBorder="1" applyAlignment="1">
      <alignment horizontal="left"/>
    </xf>
    <xf numFmtId="0" fontId="15" fillId="0" borderId="43" xfId="0" applyFont="1" applyFill="1" applyBorder="1" applyAlignment="1">
      <alignment horizontal="left"/>
    </xf>
    <xf numFmtId="0" fontId="15" fillId="4" borderId="40" xfId="0" applyFont="1" applyFill="1" applyBorder="1" applyAlignment="1">
      <alignment horizontal="left"/>
    </xf>
    <xf numFmtId="0" fontId="15" fillId="4" borderId="41" xfId="0" applyFont="1" applyFill="1" applyBorder="1" applyAlignment="1">
      <alignment horizontal="left"/>
    </xf>
    <xf numFmtId="0" fontId="15" fillId="0" borderId="44" xfId="0" applyFont="1" applyFill="1" applyBorder="1" applyAlignment="1">
      <alignment horizontal="left"/>
    </xf>
    <xf numFmtId="0" fontId="15" fillId="0" borderId="0" xfId="0" applyFont="1" applyFill="1" applyBorder="1" applyAlignment="1">
      <alignment horizontal="left"/>
    </xf>
    <xf numFmtId="0" fontId="15" fillId="0" borderId="118" xfId="0" applyFont="1" applyFill="1" applyBorder="1" applyAlignment="1">
      <alignment horizontal="left"/>
    </xf>
    <xf numFmtId="0" fontId="15" fillId="0" borderId="40" xfId="0" applyFont="1" applyFill="1" applyBorder="1" applyAlignment="1">
      <alignment horizontal="left"/>
    </xf>
    <xf numFmtId="0" fontId="15" fillId="0" borderId="91" xfId="0" applyFont="1" applyFill="1" applyBorder="1" applyAlignment="1">
      <alignment horizontal="left"/>
    </xf>
    <xf numFmtId="0" fontId="15" fillId="4" borderId="91" xfId="0" applyFont="1" applyFill="1" applyBorder="1" applyAlignment="1">
      <alignment horizontal="left"/>
    </xf>
    <xf numFmtId="0" fontId="15" fillId="4" borderId="45" xfId="0" applyFont="1" applyFill="1" applyBorder="1" applyAlignment="1">
      <alignment horizontal="left"/>
    </xf>
    <xf numFmtId="0" fontId="15" fillId="4" borderId="73" xfId="0" applyFont="1" applyFill="1" applyBorder="1" applyAlignment="1">
      <alignment horizontal="left"/>
    </xf>
    <xf numFmtId="0" fontId="15" fillId="4" borderId="346" xfId="0" applyFont="1" applyFill="1" applyBorder="1" applyAlignment="1">
      <alignment horizontal="left"/>
    </xf>
    <xf numFmtId="0" fontId="15" fillId="4" borderId="46" xfId="0" applyFont="1" applyFill="1" applyBorder="1" applyAlignment="1">
      <alignment horizontal="left"/>
    </xf>
    <xf numFmtId="0" fontId="15" fillId="4" borderId="38" xfId="0" applyFont="1" applyFill="1" applyBorder="1" applyAlignment="1">
      <alignment horizontal="left"/>
    </xf>
    <xf numFmtId="0" fontId="15" fillId="4" borderId="108" xfId="0" applyFont="1" applyFill="1" applyBorder="1" applyAlignment="1">
      <alignment horizontal="left"/>
    </xf>
    <xf numFmtId="0" fontId="15" fillId="4" borderId="297" xfId="0" applyFont="1" applyFill="1" applyBorder="1" applyAlignment="1">
      <alignment horizontal="left"/>
    </xf>
    <xf numFmtId="0" fontId="15" fillId="4" borderId="298" xfId="0" applyFont="1" applyFill="1" applyBorder="1" applyAlignment="1">
      <alignment horizontal="left"/>
    </xf>
    <xf numFmtId="0" fontId="15" fillId="4" borderId="296" xfId="0" applyFont="1" applyFill="1" applyBorder="1" applyAlignment="1">
      <alignment horizontal="left"/>
    </xf>
    <xf numFmtId="0" fontId="15" fillId="0" borderId="297" xfId="0" applyFont="1" applyFill="1" applyBorder="1" applyAlignment="1">
      <alignment horizontal="left"/>
    </xf>
    <xf numFmtId="0" fontId="15" fillId="0" borderId="298" xfId="0" applyFont="1" applyFill="1" applyBorder="1" applyAlignment="1">
      <alignment horizontal="left"/>
    </xf>
    <xf numFmtId="0" fontId="15" fillId="0" borderId="296" xfId="0" applyFont="1" applyFill="1" applyBorder="1" applyAlignment="1">
      <alignment horizontal="left"/>
    </xf>
    <xf numFmtId="0" fontId="15" fillId="4" borderId="42" xfId="0" applyFont="1" applyFill="1" applyBorder="1" applyAlignment="1">
      <alignment horizontal="left"/>
    </xf>
    <xf numFmtId="0" fontId="15" fillId="4" borderId="43" xfId="0" applyFont="1" applyFill="1" applyBorder="1" applyAlignment="1">
      <alignment horizontal="left"/>
    </xf>
    <xf numFmtId="0" fontId="26" fillId="7" borderId="110" xfId="6" applyFont="1" applyAlignment="1">
      <alignment horizontal="center"/>
    </xf>
    <xf numFmtId="0" fontId="25" fillId="4" borderId="42" xfId="0" applyFont="1" applyFill="1" applyBorder="1" applyAlignment="1">
      <alignment horizontal="left"/>
    </xf>
    <xf numFmtId="0" fontId="25" fillId="4" borderId="41" xfId="0" applyFont="1" applyFill="1" applyBorder="1" applyAlignment="1">
      <alignment horizontal="left"/>
    </xf>
    <xf numFmtId="0" fontId="15" fillId="0" borderId="46" xfId="0" applyFont="1" applyFill="1" applyBorder="1" applyAlignment="1">
      <alignment horizontal="left"/>
    </xf>
    <xf numFmtId="0" fontId="15" fillId="0" borderId="38" xfId="0" applyFont="1" applyFill="1" applyBorder="1" applyAlignment="1">
      <alignment horizontal="left"/>
    </xf>
    <xf numFmtId="0" fontId="15" fillId="0" borderId="108" xfId="0" applyFont="1" applyFill="1" applyBorder="1" applyAlignment="1">
      <alignment horizontal="left"/>
    </xf>
    <xf numFmtId="0" fontId="25" fillId="4" borderId="279" xfId="0" applyFont="1" applyFill="1" applyBorder="1" applyAlignment="1">
      <alignment horizontal="left"/>
    </xf>
    <xf numFmtId="0" fontId="15" fillId="4" borderId="347" xfId="0" applyFont="1" applyFill="1" applyBorder="1" applyAlignment="1">
      <alignment horizontal="center"/>
    </xf>
    <xf numFmtId="0" fontId="15" fillId="4" borderId="9" xfId="0" applyFont="1" applyFill="1" applyBorder="1" applyAlignment="1">
      <alignment horizontal="center"/>
    </xf>
    <xf numFmtId="0" fontId="15" fillId="4" borderId="201" xfId="0" applyFont="1" applyFill="1" applyBorder="1" applyAlignment="1">
      <alignment horizontal="center"/>
    </xf>
    <xf numFmtId="0" fontId="9" fillId="0" borderId="21" xfId="0" applyFont="1" applyBorder="1" applyAlignment="1">
      <alignment horizontal="center"/>
    </xf>
    <xf numFmtId="0" fontId="15" fillId="0" borderId="279" xfId="0" applyFont="1" applyFill="1" applyBorder="1" applyAlignment="1">
      <alignment horizontal="left"/>
    </xf>
    <xf numFmtId="0" fontId="15" fillId="0" borderId="269" xfId="0" applyFont="1" applyFill="1" applyBorder="1" applyAlignment="1">
      <alignment horizontal="left"/>
    </xf>
    <xf numFmtId="0" fontId="15" fillId="0" borderId="73" xfId="0" applyFont="1" applyFill="1" applyBorder="1" applyAlignment="1">
      <alignment horizontal="left"/>
    </xf>
    <xf numFmtId="0" fontId="19" fillId="6" borderId="80" xfId="3" applyBorder="1" applyAlignment="1">
      <alignment horizontal="left" vertical="top"/>
    </xf>
    <xf numFmtId="0" fontId="19" fillId="6" borderId="84" xfId="3" applyBorder="1" applyAlignment="1">
      <alignment horizontal="left" vertical="top"/>
    </xf>
    <xf numFmtId="0" fontId="19" fillId="6" borderId="83" xfId="3" applyBorder="1" applyAlignment="1">
      <alignment horizontal="left" vertical="top"/>
    </xf>
    <xf numFmtId="0" fontId="19" fillId="6" borderId="76" xfId="3" applyBorder="1" applyAlignment="1">
      <alignment horizontal="left" vertical="top"/>
    </xf>
    <xf numFmtId="0" fontId="19" fillId="6" borderId="98" xfId="3" applyBorder="1" applyAlignment="1">
      <alignment horizontal="left" vertical="top"/>
    </xf>
    <xf numFmtId="0" fontId="19" fillId="6" borderId="79" xfId="3" applyBorder="1" applyAlignment="1">
      <alignment horizontal="left" vertical="top"/>
    </xf>
    <xf numFmtId="0" fontId="12" fillId="4" borderId="10" xfId="0" applyFont="1" applyFill="1" applyBorder="1" applyAlignment="1">
      <alignment horizontal="left" vertical="center"/>
    </xf>
    <xf numFmtId="0" fontId="12" fillId="4" borderId="9" xfId="0" applyFont="1" applyFill="1" applyBorder="1" applyAlignment="1">
      <alignment horizontal="left" vertical="center"/>
    </xf>
    <xf numFmtId="0" fontId="12" fillId="4" borderId="12" xfId="0" applyFont="1" applyFill="1" applyBorder="1" applyAlignment="1">
      <alignment horizontal="left" vertical="center"/>
    </xf>
    <xf numFmtId="0" fontId="12" fillId="4" borderId="8" xfId="0" applyFont="1" applyFill="1" applyBorder="1" applyAlignment="1">
      <alignment horizontal="left" vertical="center"/>
    </xf>
    <xf numFmtId="0" fontId="0" fillId="4" borderId="9" xfId="0" applyFill="1" applyBorder="1" applyAlignment="1">
      <alignment horizontal="center" vertical="center"/>
    </xf>
    <xf numFmtId="0" fontId="0" fillId="4" borderId="8" xfId="0" applyFill="1" applyBorder="1" applyAlignment="1">
      <alignment horizontal="center" vertical="center"/>
    </xf>
    <xf numFmtId="0" fontId="13" fillId="4" borderId="10" xfId="0" applyFont="1" applyFill="1" applyBorder="1" applyAlignment="1">
      <alignment horizontal="left" vertical="center"/>
    </xf>
    <xf numFmtId="0" fontId="13" fillId="4" borderId="9" xfId="0" applyFont="1" applyFill="1" applyBorder="1" applyAlignment="1">
      <alignment horizontal="left" vertical="center"/>
    </xf>
    <xf numFmtId="0" fontId="13" fillId="4" borderId="12" xfId="0" applyFont="1" applyFill="1" applyBorder="1" applyAlignment="1">
      <alignment horizontal="left" vertical="center"/>
    </xf>
    <xf numFmtId="0" fontId="13" fillId="4" borderId="8" xfId="0" applyFont="1" applyFill="1" applyBorder="1" applyAlignment="1">
      <alignment horizontal="left" vertical="center"/>
    </xf>
    <xf numFmtId="0" fontId="13" fillId="4" borderId="11" xfId="0" applyFont="1" applyFill="1" applyBorder="1" applyAlignment="1">
      <alignment horizontal="left" vertical="center"/>
    </xf>
    <xf numFmtId="0" fontId="13" fillId="4" borderId="0" xfId="0" applyFont="1" applyFill="1" applyBorder="1" applyAlignment="1">
      <alignment horizontal="left" vertical="center"/>
    </xf>
    <xf numFmtId="14" fontId="31" fillId="4" borderId="9" xfId="0" applyNumberFormat="1" applyFont="1" applyFill="1" applyBorder="1" applyAlignment="1">
      <alignment horizontal="center" vertical="center"/>
    </xf>
    <xf numFmtId="14" fontId="31" fillId="4" borderId="99" xfId="0" applyNumberFormat="1" applyFont="1" applyFill="1" applyBorder="1" applyAlignment="1">
      <alignment horizontal="center" vertical="center"/>
    </xf>
    <xf numFmtId="14" fontId="31" fillId="4" borderId="0" xfId="0" applyNumberFormat="1" applyFont="1" applyFill="1" applyBorder="1" applyAlignment="1">
      <alignment horizontal="center" vertical="center"/>
    </xf>
    <xf numFmtId="14" fontId="31" fillId="4" borderId="118" xfId="0" applyNumberFormat="1" applyFont="1" applyFill="1" applyBorder="1" applyAlignment="1">
      <alignment horizontal="center" vertical="center"/>
    </xf>
    <xf numFmtId="0" fontId="31" fillId="4" borderId="9" xfId="0" applyFont="1" applyFill="1" applyBorder="1" applyAlignment="1">
      <alignment horizontal="center" vertical="center"/>
    </xf>
    <xf numFmtId="0" fontId="31" fillId="4" borderId="99" xfId="0" applyFont="1" applyFill="1" applyBorder="1" applyAlignment="1">
      <alignment horizontal="center" vertical="center"/>
    </xf>
    <xf numFmtId="0" fontId="31" fillId="4" borderId="8" xfId="0" applyFont="1" applyFill="1" applyBorder="1" applyAlignment="1">
      <alignment horizontal="center" vertical="center"/>
    </xf>
    <xf numFmtId="0" fontId="31" fillId="4" borderId="100" xfId="0" applyFont="1" applyFill="1" applyBorder="1" applyAlignment="1">
      <alignment horizontal="center" vertical="center"/>
    </xf>
    <xf numFmtId="0" fontId="19" fillId="6" borderId="71" xfId="3" applyBorder="1" applyAlignment="1">
      <alignment horizontal="center" vertical="center"/>
    </xf>
    <xf numFmtId="0" fontId="15" fillId="4" borderId="44" xfId="0" applyFont="1" applyFill="1" applyBorder="1" applyAlignment="1">
      <alignment horizontal="right"/>
    </xf>
    <xf numFmtId="0" fontId="15" fillId="4" borderId="0" xfId="0" applyFont="1" applyFill="1" applyBorder="1" applyAlignment="1">
      <alignment horizontal="right"/>
    </xf>
    <xf numFmtId="0" fontId="15" fillId="4" borderId="118" xfId="0" applyFont="1" applyFill="1" applyBorder="1" applyAlignment="1">
      <alignment horizontal="right"/>
    </xf>
    <xf numFmtId="0" fontId="32" fillId="4" borderId="8" xfId="0" applyFont="1" applyFill="1" applyBorder="1" applyAlignment="1">
      <alignment horizontal="center"/>
    </xf>
    <xf numFmtId="0" fontId="32" fillId="4" borderId="238" xfId="0" applyFont="1" applyFill="1" applyBorder="1" applyAlignment="1">
      <alignment horizontal="center"/>
    </xf>
    <xf numFmtId="0" fontId="15" fillId="4" borderId="348" xfId="0" applyFont="1" applyFill="1" applyBorder="1" applyAlignment="1">
      <alignment horizontal="left"/>
    </xf>
    <xf numFmtId="0" fontId="15" fillId="4" borderId="39" xfId="0" applyFont="1" applyFill="1" applyBorder="1" applyAlignment="1">
      <alignment horizontal="left"/>
    </xf>
    <xf numFmtId="0" fontId="0" fillId="0" borderId="225" xfId="0" applyBorder="1" applyAlignment="1">
      <alignment horizontal="center" vertical="center"/>
    </xf>
    <xf numFmtId="0" fontId="0" fillId="0" borderId="351" xfId="0" applyBorder="1" applyAlignment="1">
      <alignment horizontal="center" vertical="center"/>
    </xf>
    <xf numFmtId="0" fontId="8" fillId="2" borderId="352" xfId="0" applyFont="1" applyFill="1" applyBorder="1" applyAlignment="1">
      <alignment horizontal="right"/>
    </xf>
    <xf numFmtId="2" fontId="2" fillId="0" borderId="16" xfId="2" applyNumberFormat="1" applyBorder="1"/>
  </cellXfs>
  <cellStyles count="8">
    <cellStyle name="Calculation" xfId="7" builtinId="22"/>
    <cellStyle name="Currency" xfId="1" builtinId="4"/>
    <cellStyle name="Explanatory Text" xfId="4" builtinId="53"/>
    <cellStyle name="Input" xfId="3" builtinId="20"/>
    <cellStyle name="Normal" xfId="0" builtinId="0"/>
    <cellStyle name="Normal 2" xfId="2" xr:uid="{00000000-0005-0000-0000-000004000000}"/>
    <cellStyle name="Normal 2 3" xfId="5" xr:uid="{00000000-0005-0000-0000-000005000000}"/>
    <cellStyle name="Note" xfId="6" builtinId="10"/>
  </cellStyles>
  <dxfs count="34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20</xdr:col>
      <xdr:colOff>224117</xdr:colOff>
      <xdr:row>0</xdr:row>
      <xdr:rowOff>78441</xdr:rowOff>
    </xdr:from>
    <xdr:ext cx="190499" cy="190499"/>
    <xdr:pic>
      <xdr:nvPicPr>
        <xdr:cNvPr id="11" name="Picture 10">
          <a:extLst>
            <a:ext uri="{FF2B5EF4-FFF2-40B4-BE49-F238E27FC236}">
              <a16:creationId xmlns:a16="http://schemas.microsoft.com/office/drawing/2014/main" id="{31A1E414-57B5-4D29-87C2-4F76FF2BE0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06499" y="78441"/>
          <a:ext cx="190499" cy="190499"/>
        </a:xfrm>
        <a:prstGeom prst="rect">
          <a:avLst/>
        </a:prstGeom>
      </xdr:spPr>
    </xdr:pic>
    <xdr:clientData/>
  </xdr:oneCellAnchor>
  <xdr:oneCellAnchor>
    <xdr:from>
      <xdr:col>3</xdr:col>
      <xdr:colOff>605118</xdr:colOff>
      <xdr:row>6</xdr:row>
      <xdr:rowOff>0</xdr:rowOff>
    </xdr:from>
    <xdr:ext cx="190499" cy="190499"/>
    <xdr:pic>
      <xdr:nvPicPr>
        <xdr:cNvPr id="3" name="Picture 2">
          <a:extLst>
            <a:ext uri="{FF2B5EF4-FFF2-40B4-BE49-F238E27FC236}">
              <a16:creationId xmlns:a16="http://schemas.microsoft.com/office/drawing/2014/main" id="{2EF679FC-3A99-4C2E-A20A-EA05A3F07A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322294"/>
          <a:ext cx="190499" cy="190499"/>
        </a:xfrm>
        <a:prstGeom prst="rect">
          <a:avLst/>
        </a:prstGeom>
      </xdr:spPr>
    </xdr:pic>
    <xdr:clientData/>
  </xdr:oneCellAnchor>
  <xdr:oneCellAnchor>
    <xdr:from>
      <xdr:col>5</xdr:col>
      <xdr:colOff>11206</xdr:colOff>
      <xdr:row>6</xdr:row>
      <xdr:rowOff>11209</xdr:rowOff>
    </xdr:from>
    <xdr:ext cx="190499" cy="190499"/>
    <xdr:pic>
      <xdr:nvPicPr>
        <xdr:cNvPr id="4" name="Picture 3">
          <a:extLst>
            <a:ext uri="{FF2B5EF4-FFF2-40B4-BE49-F238E27FC236}">
              <a16:creationId xmlns:a16="http://schemas.microsoft.com/office/drawing/2014/main" id="{93E5FE27-8561-4808-AEA4-DD0090EBE2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1765" y="1333503"/>
          <a:ext cx="190499" cy="190499"/>
        </a:xfrm>
        <a:prstGeom prst="rect">
          <a:avLst/>
        </a:prstGeom>
      </xdr:spPr>
    </xdr:pic>
    <xdr:clientData/>
  </xdr:oneCellAnchor>
  <xdr:oneCellAnchor>
    <xdr:from>
      <xdr:col>7</xdr:col>
      <xdr:colOff>515471</xdr:colOff>
      <xdr:row>7</xdr:row>
      <xdr:rowOff>156883</xdr:rowOff>
    </xdr:from>
    <xdr:ext cx="190499" cy="190499"/>
    <xdr:pic>
      <xdr:nvPicPr>
        <xdr:cNvPr id="5" name="Picture 4">
          <a:extLst>
            <a:ext uri="{FF2B5EF4-FFF2-40B4-BE49-F238E27FC236}">
              <a16:creationId xmlns:a16="http://schemas.microsoft.com/office/drawing/2014/main" id="{87DC209F-53E6-442D-8847-63B4269216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00" y="1669677"/>
          <a:ext cx="190499" cy="190499"/>
        </a:xfrm>
        <a:prstGeom prst="rect">
          <a:avLst/>
        </a:prstGeom>
      </xdr:spPr>
    </xdr:pic>
    <xdr:clientData/>
  </xdr:oneCellAnchor>
  <xdr:oneCellAnchor>
    <xdr:from>
      <xdr:col>8</xdr:col>
      <xdr:colOff>504265</xdr:colOff>
      <xdr:row>6</xdr:row>
      <xdr:rowOff>22412</xdr:rowOff>
    </xdr:from>
    <xdr:ext cx="190499" cy="190499"/>
    <xdr:pic>
      <xdr:nvPicPr>
        <xdr:cNvPr id="6" name="Picture 5">
          <a:extLst>
            <a:ext uri="{FF2B5EF4-FFF2-40B4-BE49-F238E27FC236}">
              <a16:creationId xmlns:a16="http://schemas.microsoft.com/office/drawing/2014/main" id="{E832D8FE-0468-4FBA-9AF7-3BC56DFBA4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0677" y="1344706"/>
          <a:ext cx="190499" cy="190499"/>
        </a:xfrm>
        <a:prstGeom prst="rect">
          <a:avLst/>
        </a:prstGeom>
      </xdr:spPr>
    </xdr:pic>
    <xdr:clientData/>
  </xdr:oneCellAnchor>
  <xdr:oneCellAnchor>
    <xdr:from>
      <xdr:col>15</xdr:col>
      <xdr:colOff>627530</xdr:colOff>
      <xdr:row>7</xdr:row>
      <xdr:rowOff>100853</xdr:rowOff>
    </xdr:from>
    <xdr:ext cx="190499" cy="190499"/>
    <xdr:pic>
      <xdr:nvPicPr>
        <xdr:cNvPr id="7" name="Picture 6">
          <a:extLst>
            <a:ext uri="{FF2B5EF4-FFF2-40B4-BE49-F238E27FC236}">
              <a16:creationId xmlns:a16="http://schemas.microsoft.com/office/drawing/2014/main" id="{449ABC03-BC1A-4209-BCDA-999643DDF0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13677" y="1613647"/>
          <a:ext cx="190499" cy="190499"/>
        </a:xfrm>
        <a:prstGeom prst="rect">
          <a:avLst/>
        </a:prstGeom>
      </xdr:spPr>
    </xdr:pic>
    <xdr:clientData/>
  </xdr:oneCellAnchor>
  <xdr:oneCellAnchor>
    <xdr:from>
      <xdr:col>16</xdr:col>
      <xdr:colOff>515470</xdr:colOff>
      <xdr:row>7</xdr:row>
      <xdr:rowOff>179294</xdr:rowOff>
    </xdr:from>
    <xdr:ext cx="190499" cy="190499"/>
    <xdr:pic>
      <xdr:nvPicPr>
        <xdr:cNvPr id="8" name="Picture 7">
          <a:extLst>
            <a:ext uri="{FF2B5EF4-FFF2-40B4-BE49-F238E27FC236}">
              <a16:creationId xmlns:a16="http://schemas.microsoft.com/office/drawing/2014/main" id="{30C6DE0F-EADB-4A9D-8750-80053615E4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75676" y="1692088"/>
          <a:ext cx="190499" cy="190499"/>
        </a:xfrm>
        <a:prstGeom prst="rect">
          <a:avLst/>
        </a:prstGeom>
      </xdr:spPr>
    </xdr:pic>
    <xdr:clientData/>
  </xdr:oneCellAnchor>
  <xdr:oneCellAnchor>
    <xdr:from>
      <xdr:col>19</xdr:col>
      <xdr:colOff>33619</xdr:colOff>
      <xdr:row>6</xdr:row>
      <xdr:rowOff>33618</xdr:rowOff>
    </xdr:from>
    <xdr:ext cx="190499" cy="190499"/>
    <xdr:pic>
      <xdr:nvPicPr>
        <xdr:cNvPr id="9" name="Picture 8">
          <a:extLst>
            <a:ext uri="{FF2B5EF4-FFF2-40B4-BE49-F238E27FC236}">
              <a16:creationId xmlns:a16="http://schemas.microsoft.com/office/drawing/2014/main" id="{D5108F6A-0E4F-42F5-838C-FF9E9D2A02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0884" y="1355912"/>
          <a:ext cx="190499" cy="190499"/>
        </a:xfrm>
        <a:prstGeom prst="rect">
          <a:avLst/>
        </a:prstGeom>
      </xdr:spPr>
    </xdr:pic>
    <xdr:clientData/>
  </xdr:oneCellAnchor>
  <xdr:twoCellAnchor editAs="oneCell">
    <xdr:from>
      <xdr:col>20</xdr:col>
      <xdr:colOff>11207</xdr:colOff>
      <xdr:row>7</xdr:row>
      <xdr:rowOff>134471</xdr:rowOff>
    </xdr:from>
    <xdr:to>
      <xdr:col>20</xdr:col>
      <xdr:colOff>201706</xdr:colOff>
      <xdr:row>7</xdr:row>
      <xdr:rowOff>324970</xdr:rowOff>
    </xdr:to>
    <xdr:pic>
      <xdr:nvPicPr>
        <xdr:cNvPr id="10" name="Picture 9">
          <a:extLst>
            <a:ext uri="{FF2B5EF4-FFF2-40B4-BE49-F238E27FC236}">
              <a16:creationId xmlns:a16="http://schemas.microsoft.com/office/drawing/2014/main" id="{0D721DCA-C143-41C9-8958-C1309BEE95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3589" y="1647265"/>
          <a:ext cx="190499" cy="190499"/>
        </a:xfrm>
        <a:prstGeom prst="rect">
          <a:avLst/>
        </a:prstGeom>
      </xdr:spPr>
    </xdr:pic>
    <xdr:clientData/>
  </xdr:twoCellAnchor>
  <xdr:twoCellAnchor editAs="oneCell">
    <xdr:from>
      <xdr:col>3</xdr:col>
      <xdr:colOff>627530</xdr:colOff>
      <xdr:row>21</xdr:row>
      <xdr:rowOff>-1</xdr:rowOff>
    </xdr:from>
    <xdr:to>
      <xdr:col>3</xdr:col>
      <xdr:colOff>818029</xdr:colOff>
      <xdr:row>21</xdr:row>
      <xdr:rowOff>190498</xdr:rowOff>
    </xdr:to>
    <xdr:pic>
      <xdr:nvPicPr>
        <xdr:cNvPr id="12" name="Picture 11">
          <a:extLst>
            <a:ext uri="{FF2B5EF4-FFF2-40B4-BE49-F238E27FC236}">
              <a16:creationId xmlns:a16="http://schemas.microsoft.com/office/drawing/2014/main" id="{E9631B85-62F5-4FA4-8D5B-DAF8834D6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1324" y="4426323"/>
          <a:ext cx="190499" cy="190499"/>
        </a:xfrm>
        <a:prstGeom prst="rect">
          <a:avLst/>
        </a:prstGeom>
      </xdr:spPr>
    </xdr:pic>
    <xdr:clientData/>
  </xdr:twoCellAnchor>
  <xdr:twoCellAnchor editAs="oneCell">
    <xdr:from>
      <xdr:col>5</xdr:col>
      <xdr:colOff>11205</xdr:colOff>
      <xdr:row>21</xdr:row>
      <xdr:rowOff>11206</xdr:rowOff>
    </xdr:from>
    <xdr:to>
      <xdr:col>5</xdr:col>
      <xdr:colOff>201704</xdr:colOff>
      <xdr:row>22</xdr:row>
      <xdr:rowOff>11205</xdr:rowOff>
    </xdr:to>
    <xdr:pic>
      <xdr:nvPicPr>
        <xdr:cNvPr id="13" name="Picture 12">
          <a:extLst>
            <a:ext uri="{FF2B5EF4-FFF2-40B4-BE49-F238E27FC236}">
              <a16:creationId xmlns:a16="http://schemas.microsoft.com/office/drawing/2014/main" id="{80D16C87-85BD-47EB-9DFC-348ED8BE76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1764" y="4437530"/>
          <a:ext cx="190499" cy="190499"/>
        </a:xfrm>
        <a:prstGeom prst="rect">
          <a:avLst/>
        </a:prstGeom>
      </xdr:spPr>
    </xdr:pic>
    <xdr:clientData/>
  </xdr:twoCellAnchor>
  <xdr:twoCellAnchor editAs="oneCell">
    <xdr:from>
      <xdr:col>7</xdr:col>
      <xdr:colOff>22411</xdr:colOff>
      <xdr:row>22</xdr:row>
      <xdr:rowOff>156881</xdr:rowOff>
    </xdr:from>
    <xdr:to>
      <xdr:col>7</xdr:col>
      <xdr:colOff>212910</xdr:colOff>
      <xdr:row>22</xdr:row>
      <xdr:rowOff>347380</xdr:rowOff>
    </xdr:to>
    <xdr:pic>
      <xdr:nvPicPr>
        <xdr:cNvPr id="14" name="Picture 13">
          <a:extLst>
            <a:ext uri="{FF2B5EF4-FFF2-40B4-BE49-F238E27FC236}">
              <a16:creationId xmlns:a16="http://schemas.microsoft.com/office/drawing/2014/main" id="{B7F2B9F1-8AFF-4034-BD6E-64E21A6C3A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50440" y="4773705"/>
          <a:ext cx="190499" cy="190499"/>
        </a:xfrm>
        <a:prstGeom prst="rect">
          <a:avLst/>
        </a:prstGeom>
      </xdr:spPr>
    </xdr:pic>
    <xdr:clientData/>
  </xdr:twoCellAnchor>
  <xdr:twoCellAnchor editAs="oneCell">
    <xdr:from>
      <xdr:col>8</xdr:col>
      <xdr:colOff>515470</xdr:colOff>
      <xdr:row>21</xdr:row>
      <xdr:rowOff>22412</xdr:rowOff>
    </xdr:from>
    <xdr:to>
      <xdr:col>8</xdr:col>
      <xdr:colOff>705969</xdr:colOff>
      <xdr:row>22</xdr:row>
      <xdr:rowOff>22411</xdr:rowOff>
    </xdr:to>
    <xdr:pic>
      <xdr:nvPicPr>
        <xdr:cNvPr id="15" name="Picture 14">
          <a:extLst>
            <a:ext uri="{FF2B5EF4-FFF2-40B4-BE49-F238E27FC236}">
              <a16:creationId xmlns:a16="http://schemas.microsoft.com/office/drawing/2014/main" id="{0C0FC839-0D97-4A91-9191-320055166D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71882" y="4448736"/>
          <a:ext cx="190499" cy="190499"/>
        </a:xfrm>
        <a:prstGeom prst="rect">
          <a:avLst/>
        </a:prstGeom>
      </xdr:spPr>
    </xdr:pic>
    <xdr:clientData/>
  </xdr:twoCellAnchor>
  <xdr:twoCellAnchor editAs="oneCell">
    <xdr:from>
      <xdr:col>15</xdr:col>
      <xdr:colOff>605118</xdr:colOff>
      <xdr:row>22</xdr:row>
      <xdr:rowOff>100853</xdr:rowOff>
    </xdr:from>
    <xdr:to>
      <xdr:col>15</xdr:col>
      <xdr:colOff>795617</xdr:colOff>
      <xdr:row>22</xdr:row>
      <xdr:rowOff>291352</xdr:rowOff>
    </xdr:to>
    <xdr:pic>
      <xdr:nvPicPr>
        <xdr:cNvPr id="16" name="Picture 15">
          <a:extLst>
            <a:ext uri="{FF2B5EF4-FFF2-40B4-BE49-F238E27FC236}">
              <a16:creationId xmlns:a16="http://schemas.microsoft.com/office/drawing/2014/main" id="{F5DC8E21-D740-4B8B-8ED2-6910CF0941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91265" y="4717677"/>
          <a:ext cx="190499" cy="190499"/>
        </a:xfrm>
        <a:prstGeom prst="rect">
          <a:avLst/>
        </a:prstGeom>
      </xdr:spPr>
    </xdr:pic>
    <xdr:clientData/>
  </xdr:twoCellAnchor>
  <xdr:twoCellAnchor editAs="oneCell">
    <xdr:from>
      <xdr:col>16</xdr:col>
      <xdr:colOff>515470</xdr:colOff>
      <xdr:row>22</xdr:row>
      <xdr:rowOff>168088</xdr:rowOff>
    </xdr:from>
    <xdr:to>
      <xdr:col>16</xdr:col>
      <xdr:colOff>705969</xdr:colOff>
      <xdr:row>22</xdr:row>
      <xdr:rowOff>358587</xdr:rowOff>
    </xdr:to>
    <xdr:pic>
      <xdr:nvPicPr>
        <xdr:cNvPr id="17" name="Picture 16">
          <a:extLst>
            <a:ext uri="{FF2B5EF4-FFF2-40B4-BE49-F238E27FC236}">
              <a16:creationId xmlns:a16="http://schemas.microsoft.com/office/drawing/2014/main" id="{12DF2953-5FE5-4267-8C22-A28C56C08D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75676" y="4784912"/>
          <a:ext cx="190499" cy="190499"/>
        </a:xfrm>
        <a:prstGeom prst="rect">
          <a:avLst/>
        </a:prstGeom>
      </xdr:spPr>
    </xdr:pic>
    <xdr:clientData/>
  </xdr:twoCellAnchor>
  <xdr:twoCellAnchor editAs="oneCell">
    <xdr:from>
      <xdr:col>19</xdr:col>
      <xdr:colOff>11206</xdr:colOff>
      <xdr:row>21</xdr:row>
      <xdr:rowOff>11206</xdr:rowOff>
    </xdr:from>
    <xdr:to>
      <xdr:col>19</xdr:col>
      <xdr:colOff>201705</xdr:colOff>
      <xdr:row>22</xdr:row>
      <xdr:rowOff>11205</xdr:rowOff>
    </xdr:to>
    <xdr:pic>
      <xdr:nvPicPr>
        <xdr:cNvPr id="18" name="Picture 17">
          <a:extLst>
            <a:ext uri="{FF2B5EF4-FFF2-40B4-BE49-F238E27FC236}">
              <a16:creationId xmlns:a16="http://schemas.microsoft.com/office/drawing/2014/main" id="{F51C2C07-DB5B-47FA-8F1D-2A0906EBC6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88471" y="4437530"/>
          <a:ext cx="190499" cy="190499"/>
        </a:xfrm>
        <a:prstGeom prst="rect">
          <a:avLst/>
        </a:prstGeom>
      </xdr:spPr>
    </xdr:pic>
    <xdr:clientData/>
  </xdr:twoCellAnchor>
  <xdr:twoCellAnchor editAs="oneCell">
    <xdr:from>
      <xdr:col>20</xdr:col>
      <xdr:colOff>0</xdr:colOff>
      <xdr:row>22</xdr:row>
      <xdr:rowOff>145677</xdr:rowOff>
    </xdr:from>
    <xdr:to>
      <xdr:col>20</xdr:col>
      <xdr:colOff>190499</xdr:colOff>
      <xdr:row>22</xdr:row>
      <xdr:rowOff>336176</xdr:rowOff>
    </xdr:to>
    <xdr:pic>
      <xdr:nvPicPr>
        <xdr:cNvPr id="19" name="Picture 18">
          <a:extLst>
            <a:ext uri="{FF2B5EF4-FFF2-40B4-BE49-F238E27FC236}">
              <a16:creationId xmlns:a16="http://schemas.microsoft.com/office/drawing/2014/main" id="{77A86D32-A6A5-402A-A9E1-9185C8A347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82382" y="4762501"/>
          <a:ext cx="190499" cy="190499"/>
        </a:xfrm>
        <a:prstGeom prst="rect">
          <a:avLst/>
        </a:prstGeom>
      </xdr:spPr>
    </xdr:pic>
    <xdr:clientData/>
  </xdr:twoCellAnchor>
  <xdr:twoCellAnchor editAs="oneCell">
    <xdr:from>
      <xdr:col>5</xdr:col>
      <xdr:colOff>212912</xdr:colOff>
      <xdr:row>28</xdr:row>
      <xdr:rowOff>11206</xdr:rowOff>
    </xdr:from>
    <xdr:to>
      <xdr:col>5</xdr:col>
      <xdr:colOff>403411</xdr:colOff>
      <xdr:row>28</xdr:row>
      <xdr:rowOff>201705</xdr:rowOff>
    </xdr:to>
    <xdr:pic>
      <xdr:nvPicPr>
        <xdr:cNvPr id="20" name="Picture 19">
          <a:extLst>
            <a:ext uri="{FF2B5EF4-FFF2-40B4-BE49-F238E27FC236}">
              <a16:creationId xmlns:a16="http://schemas.microsoft.com/office/drawing/2014/main" id="{437ACD7F-FF98-449D-A352-DC4579CAB9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63471" y="5995147"/>
          <a:ext cx="190499" cy="190499"/>
        </a:xfrm>
        <a:prstGeom prst="rect">
          <a:avLst/>
        </a:prstGeom>
      </xdr:spPr>
    </xdr:pic>
    <xdr:clientData/>
  </xdr:twoCellAnchor>
  <xdr:twoCellAnchor editAs="oneCell">
    <xdr:from>
      <xdr:col>28</xdr:col>
      <xdr:colOff>201705</xdr:colOff>
      <xdr:row>15</xdr:row>
      <xdr:rowOff>0</xdr:rowOff>
    </xdr:from>
    <xdr:to>
      <xdr:col>28</xdr:col>
      <xdr:colOff>392204</xdr:colOff>
      <xdr:row>15</xdr:row>
      <xdr:rowOff>190499</xdr:rowOff>
    </xdr:to>
    <xdr:pic>
      <xdr:nvPicPr>
        <xdr:cNvPr id="21" name="Picture 20">
          <a:extLst>
            <a:ext uri="{FF2B5EF4-FFF2-40B4-BE49-F238E27FC236}">
              <a16:creationId xmlns:a16="http://schemas.microsoft.com/office/drawing/2014/main" id="{79D5770F-420A-435F-9FD6-07C9285B70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45617" y="3249706"/>
          <a:ext cx="190499" cy="190499"/>
        </a:xfrm>
        <a:prstGeom prst="rect">
          <a:avLst/>
        </a:prstGeom>
      </xdr:spPr>
    </xdr:pic>
    <xdr:clientData/>
  </xdr:twoCellAnchor>
  <xdr:twoCellAnchor editAs="oneCell">
    <xdr:from>
      <xdr:col>11</xdr:col>
      <xdr:colOff>571500</xdr:colOff>
      <xdr:row>28</xdr:row>
      <xdr:rowOff>11206</xdr:rowOff>
    </xdr:from>
    <xdr:to>
      <xdr:col>11</xdr:col>
      <xdr:colOff>761999</xdr:colOff>
      <xdr:row>28</xdr:row>
      <xdr:rowOff>201705</xdr:rowOff>
    </xdr:to>
    <xdr:pic>
      <xdr:nvPicPr>
        <xdr:cNvPr id="22" name="Picture 21">
          <a:extLst>
            <a:ext uri="{FF2B5EF4-FFF2-40B4-BE49-F238E27FC236}">
              <a16:creationId xmlns:a16="http://schemas.microsoft.com/office/drawing/2014/main" id="{39BEA76A-5350-4DF7-99A3-A1C996BE2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46676" y="5995147"/>
          <a:ext cx="190499" cy="190499"/>
        </a:xfrm>
        <a:prstGeom prst="rect">
          <a:avLst/>
        </a:prstGeom>
      </xdr:spPr>
    </xdr:pic>
    <xdr:clientData/>
  </xdr:twoCellAnchor>
  <xdr:twoCellAnchor editAs="oneCell">
    <xdr:from>
      <xdr:col>20</xdr:col>
      <xdr:colOff>257736</xdr:colOff>
      <xdr:row>29</xdr:row>
      <xdr:rowOff>11206</xdr:rowOff>
    </xdr:from>
    <xdr:to>
      <xdr:col>20</xdr:col>
      <xdr:colOff>448235</xdr:colOff>
      <xdr:row>29</xdr:row>
      <xdr:rowOff>201705</xdr:rowOff>
    </xdr:to>
    <xdr:pic>
      <xdr:nvPicPr>
        <xdr:cNvPr id="24" name="Picture 23">
          <a:extLst>
            <a:ext uri="{FF2B5EF4-FFF2-40B4-BE49-F238E27FC236}">
              <a16:creationId xmlns:a16="http://schemas.microsoft.com/office/drawing/2014/main" id="{21006A3D-3F24-43C5-A4FE-B1FAC4608E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84942" y="6185647"/>
          <a:ext cx="190499" cy="190499"/>
        </a:xfrm>
        <a:prstGeom prst="rect">
          <a:avLst/>
        </a:prstGeom>
      </xdr:spPr>
    </xdr:pic>
    <xdr:clientData/>
  </xdr:twoCellAnchor>
  <xdr:twoCellAnchor editAs="oneCell">
    <xdr:from>
      <xdr:col>3</xdr:col>
      <xdr:colOff>605119</xdr:colOff>
      <xdr:row>38</xdr:row>
      <xdr:rowOff>2</xdr:rowOff>
    </xdr:from>
    <xdr:to>
      <xdr:col>3</xdr:col>
      <xdr:colOff>795618</xdr:colOff>
      <xdr:row>39</xdr:row>
      <xdr:rowOff>1</xdr:rowOff>
    </xdr:to>
    <xdr:pic>
      <xdr:nvPicPr>
        <xdr:cNvPr id="25" name="Picture 24">
          <a:extLst>
            <a:ext uri="{FF2B5EF4-FFF2-40B4-BE49-F238E27FC236}">
              <a16:creationId xmlns:a16="http://schemas.microsoft.com/office/drawing/2014/main" id="{7CC5DBD3-B02D-4681-867E-B73250A8AC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3" y="7989796"/>
          <a:ext cx="190499" cy="190499"/>
        </a:xfrm>
        <a:prstGeom prst="rect">
          <a:avLst/>
        </a:prstGeom>
      </xdr:spPr>
    </xdr:pic>
    <xdr:clientData/>
  </xdr:twoCellAnchor>
  <xdr:oneCellAnchor>
    <xdr:from>
      <xdr:col>5</xdr:col>
      <xdr:colOff>11206</xdr:colOff>
      <xdr:row>38</xdr:row>
      <xdr:rowOff>11209</xdr:rowOff>
    </xdr:from>
    <xdr:ext cx="190499" cy="190499"/>
    <xdr:pic>
      <xdr:nvPicPr>
        <xdr:cNvPr id="27" name="Picture 26">
          <a:extLst>
            <a:ext uri="{FF2B5EF4-FFF2-40B4-BE49-F238E27FC236}">
              <a16:creationId xmlns:a16="http://schemas.microsoft.com/office/drawing/2014/main" id="{4E00BE6E-7541-4B01-A993-1D562D8F35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1765" y="1333503"/>
          <a:ext cx="190499" cy="190499"/>
        </a:xfrm>
        <a:prstGeom prst="rect">
          <a:avLst/>
        </a:prstGeom>
      </xdr:spPr>
    </xdr:pic>
    <xdr:clientData/>
  </xdr:oneCellAnchor>
  <xdr:oneCellAnchor>
    <xdr:from>
      <xdr:col>7</xdr:col>
      <xdr:colOff>515471</xdr:colOff>
      <xdr:row>39</xdr:row>
      <xdr:rowOff>156883</xdr:rowOff>
    </xdr:from>
    <xdr:ext cx="190499" cy="190499"/>
    <xdr:pic>
      <xdr:nvPicPr>
        <xdr:cNvPr id="26" name="Picture 25">
          <a:extLst>
            <a:ext uri="{FF2B5EF4-FFF2-40B4-BE49-F238E27FC236}">
              <a16:creationId xmlns:a16="http://schemas.microsoft.com/office/drawing/2014/main" id="{9C0BDAEF-7AB9-47B0-9F0C-41CA577A63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00" y="1669677"/>
          <a:ext cx="190499" cy="190499"/>
        </a:xfrm>
        <a:prstGeom prst="rect">
          <a:avLst/>
        </a:prstGeom>
      </xdr:spPr>
    </xdr:pic>
    <xdr:clientData/>
  </xdr:oneCellAnchor>
  <xdr:oneCellAnchor>
    <xdr:from>
      <xdr:col>8</xdr:col>
      <xdr:colOff>504265</xdr:colOff>
      <xdr:row>38</xdr:row>
      <xdr:rowOff>22412</xdr:rowOff>
    </xdr:from>
    <xdr:ext cx="190499" cy="190499"/>
    <xdr:pic>
      <xdr:nvPicPr>
        <xdr:cNvPr id="28" name="Picture 27">
          <a:extLst>
            <a:ext uri="{FF2B5EF4-FFF2-40B4-BE49-F238E27FC236}">
              <a16:creationId xmlns:a16="http://schemas.microsoft.com/office/drawing/2014/main" id="{B338E046-37E3-45A2-88BE-5443DFE2C8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0677" y="1344706"/>
          <a:ext cx="190499" cy="190499"/>
        </a:xfrm>
        <a:prstGeom prst="rect">
          <a:avLst/>
        </a:prstGeom>
      </xdr:spPr>
    </xdr:pic>
    <xdr:clientData/>
  </xdr:oneCellAnchor>
  <xdr:oneCellAnchor>
    <xdr:from>
      <xdr:col>15</xdr:col>
      <xdr:colOff>627530</xdr:colOff>
      <xdr:row>39</xdr:row>
      <xdr:rowOff>100853</xdr:rowOff>
    </xdr:from>
    <xdr:ext cx="190499" cy="190499"/>
    <xdr:pic>
      <xdr:nvPicPr>
        <xdr:cNvPr id="29" name="Picture 28">
          <a:extLst>
            <a:ext uri="{FF2B5EF4-FFF2-40B4-BE49-F238E27FC236}">
              <a16:creationId xmlns:a16="http://schemas.microsoft.com/office/drawing/2014/main" id="{CB22A25D-02A3-4D31-BDED-DC39A1E0C3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13677" y="1613647"/>
          <a:ext cx="190499" cy="190499"/>
        </a:xfrm>
        <a:prstGeom prst="rect">
          <a:avLst/>
        </a:prstGeom>
      </xdr:spPr>
    </xdr:pic>
    <xdr:clientData/>
  </xdr:oneCellAnchor>
  <xdr:oneCellAnchor>
    <xdr:from>
      <xdr:col>16</xdr:col>
      <xdr:colOff>515470</xdr:colOff>
      <xdr:row>39</xdr:row>
      <xdr:rowOff>179294</xdr:rowOff>
    </xdr:from>
    <xdr:ext cx="190499" cy="190499"/>
    <xdr:pic>
      <xdr:nvPicPr>
        <xdr:cNvPr id="30" name="Picture 29">
          <a:extLst>
            <a:ext uri="{FF2B5EF4-FFF2-40B4-BE49-F238E27FC236}">
              <a16:creationId xmlns:a16="http://schemas.microsoft.com/office/drawing/2014/main" id="{075D35D0-C636-475D-AB2B-427B8E01AB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75676" y="1692088"/>
          <a:ext cx="190499" cy="190499"/>
        </a:xfrm>
        <a:prstGeom prst="rect">
          <a:avLst/>
        </a:prstGeom>
      </xdr:spPr>
    </xdr:pic>
    <xdr:clientData/>
  </xdr:oneCellAnchor>
  <xdr:oneCellAnchor>
    <xdr:from>
      <xdr:col>19</xdr:col>
      <xdr:colOff>33619</xdr:colOff>
      <xdr:row>38</xdr:row>
      <xdr:rowOff>33618</xdr:rowOff>
    </xdr:from>
    <xdr:ext cx="190499" cy="190499"/>
    <xdr:pic>
      <xdr:nvPicPr>
        <xdr:cNvPr id="31" name="Picture 30">
          <a:extLst>
            <a:ext uri="{FF2B5EF4-FFF2-40B4-BE49-F238E27FC236}">
              <a16:creationId xmlns:a16="http://schemas.microsoft.com/office/drawing/2014/main" id="{CAF3DBDF-33C1-48ED-9D08-B1EA2CB261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0884" y="1355912"/>
          <a:ext cx="190499" cy="190499"/>
        </a:xfrm>
        <a:prstGeom prst="rect">
          <a:avLst/>
        </a:prstGeom>
      </xdr:spPr>
    </xdr:pic>
    <xdr:clientData/>
  </xdr:oneCellAnchor>
  <xdr:oneCellAnchor>
    <xdr:from>
      <xdr:col>20</xdr:col>
      <xdr:colOff>11207</xdr:colOff>
      <xdr:row>39</xdr:row>
      <xdr:rowOff>134471</xdr:rowOff>
    </xdr:from>
    <xdr:ext cx="190499" cy="190499"/>
    <xdr:pic>
      <xdr:nvPicPr>
        <xdr:cNvPr id="32" name="Picture 31">
          <a:extLst>
            <a:ext uri="{FF2B5EF4-FFF2-40B4-BE49-F238E27FC236}">
              <a16:creationId xmlns:a16="http://schemas.microsoft.com/office/drawing/2014/main" id="{D0F772F3-3D45-485B-9661-7B5C89110A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38413" y="1647265"/>
          <a:ext cx="190499" cy="190499"/>
        </a:xfrm>
        <a:prstGeom prst="rect">
          <a:avLst/>
        </a:prstGeom>
      </xdr:spPr>
    </xdr:pic>
    <xdr:clientData/>
  </xdr:oneCellAnchor>
  <xdr:oneCellAnchor>
    <xdr:from>
      <xdr:col>5</xdr:col>
      <xdr:colOff>11205</xdr:colOff>
      <xdr:row>53</xdr:row>
      <xdr:rowOff>11206</xdr:rowOff>
    </xdr:from>
    <xdr:ext cx="190499" cy="190499"/>
    <xdr:pic>
      <xdr:nvPicPr>
        <xdr:cNvPr id="34" name="Picture 33">
          <a:extLst>
            <a:ext uri="{FF2B5EF4-FFF2-40B4-BE49-F238E27FC236}">
              <a16:creationId xmlns:a16="http://schemas.microsoft.com/office/drawing/2014/main" id="{9AC37E9D-2B48-47DD-B203-40FD5CF0BC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1764" y="4426324"/>
          <a:ext cx="190499" cy="190499"/>
        </a:xfrm>
        <a:prstGeom prst="rect">
          <a:avLst/>
        </a:prstGeom>
      </xdr:spPr>
    </xdr:pic>
    <xdr:clientData/>
  </xdr:oneCellAnchor>
  <xdr:oneCellAnchor>
    <xdr:from>
      <xdr:col>8</xdr:col>
      <xdr:colOff>515470</xdr:colOff>
      <xdr:row>53</xdr:row>
      <xdr:rowOff>22412</xdr:rowOff>
    </xdr:from>
    <xdr:ext cx="190499" cy="190499"/>
    <xdr:pic>
      <xdr:nvPicPr>
        <xdr:cNvPr id="36" name="Picture 35">
          <a:extLst>
            <a:ext uri="{FF2B5EF4-FFF2-40B4-BE49-F238E27FC236}">
              <a16:creationId xmlns:a16="http://schemas.microsoft.com/office/drawing/2014/main" id="{6AD83807-81EA-4E87-9888-BA0F4D100E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71882" y="4437530"/>
          <a:ext cx="190499" cy="190499"/>
        </a:xfrm>
        <a:prstGeom prst="rect">
          <a:avLst/>
        </a:prstGeom>
      </xdr:spPr>
    </xdr:pic>
    <xdr:clientData/>
  </xdr:oneCellAnchor>
  <xdr:oneCellAnchor>
    <xdr:from>
      <xdr:col>15</xdr:col>
      <xdr:colOff>627530</xdr:colOff>
      <xdr:row>54</xdr:row>
      <xdr:rowOff>100853</xdr:rowOff>
    </xdr:from>
    <xdr:ext cx="190499" cy="190499"/>
    <xdr:pic>
      <xdr:nvPicPr>
        <xdr:cNvPr id="39" name="Picture 38">
          <a:extLst>
            <a:ext uri="{FF2B5EF4-FFF2-40B4-BE49-F238E27FC236}">
              <a16:creationId xmlns:a16="http://schemas.microsoft.com/office/drawing/2014/main" id="{38DC3708-BC6B-4952-8B54-55D36B1026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13677" y="8281147"/>
          <a:ext cx="190499" cy="190499"/>
        </a:xfrm>
        <a:prstGeom prst="rect">
          <a:avLst/>
        </a:prstGeom>
      </xdr:spPr>
    </xdr:pic>
    <xdr:clientData/>
  </xdr:oneCellAnchor>
  <xdr:oneCellAnchor>
    <xdr:from>
      <xdr:col>16</xdr:col>
      <xdr:colOff>515470</xdr:colOff>
      <xdr:row>54</xdr:row>
      <xdr:rowOff>179294</xdr:rowOff>
    </xdr:from>
    <xdr:ext cx="190499" cy="190499"/>
    <xdr:pic>
      <xdr:nvPicPr>
        <xdr:cNvPr id="40" name="Picture 39">
          <a:extLst>
            <a:ext uri="{FF2B5EF4-FFF2-40B4-BE49-F238E27FC236}">
              <a16:creationId xmlns:a16="http://schemas.microsoft.com/office/drawing/2014/main" id="{A1903292-A3E5-45D7-A0BB-EFC2E0C504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75676" y="8359588"/>
          <a:ext cx="190499" cy="190499"/>
        </a:xfrm>
        <a:prstGeom prst="rect">
          <a:avLst/>
        </a:prstGeom>
      </xdr:spPr>
    </xdr:pic>
    <xdr:clientData/>
  </xdr:oneCellAnchor>
  <xdr:oneCellAnchor>
    <xdr:from>
      <xdr:col>19</xdr:col>
      <xdr:colOff>33619</xdr:colOff>
      <xdr:row>53</xdr:row>
      <xdr:rowOff>33618</xdr:rowOff>
    </xdr:from>
    <xdr:ext cx="190499" cy="190499"/>
    <xdr:pic>
      <xdr:nvPicPr>
        <xdr:cNvPr id="41" name="Picture 40">
          <a:extLst>
            <a:ext uri="{FF2B5EF4-FFF2-40B4-BE49-F238E27FC236}">
              <a16:creationId xmlns:a16="http://schemas.microsoft.com/office/drawing/2014/main" id="{E7647CD7-8B3A-40AC-8CB9-833A204C53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0884" y="8023412"/>
          <a:ext cx="190499" cy="190499"/>
        </a:xfrm>
        <a:prstGeom prst="rect">
          <a:avLst/>
        </a:prstGeom>
      </xdr:spPr>
    </xdr:pic>
    <xdr:clientData/>
  </xdr:oneCellAnchor>
  <xdr:oneCellAnchor>
    <xdr:from>
      <xdr:col>20</xdr:col>
      <xdr:colOff>11207</xdr:colOff>
      <xdr:row>54</xdr:row>
      <xdr:rowOff>134471</xdr:rowOff>
    </xdr:from>
    <xdr:ext cx="190499" cy="190499"/>
    <xdr:pic>
      <xdr:nvPicPr>
        <xdr:cNvPr id="42" name="Picture 41">
          <a:extLst>
            <a:ext uri="{FF2B5EF4-FFF2-40B4-BE49-F238E27FC236}">
              <a16:creationId xmlns:a16="http://schemas.microsoft.com/office/drawing/2014/main" id="{714C0C34-A868-41E3-9F54-0C9D1B2B4B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38413" y="8314765"/>
          <a:ext cx="190499" cy="190499"/>
        </a:xfrm>
        <a:prstGeom prst="rect">
          <a:avLst/>
        </a:prstGeom>
      </xdr:spPr>
    </xdr:pic>
    <xdr:clientData/>
  </xdr:oneCellAnchor>
  <xdr:oneCellAnchor>
    <xdr:from>
      <xdr:col>5</xdr:col>
      <xdr:colOff>212912</xdr:colOff>
      <xdr:row>60</xdr:row>
      <xdr:rowOff>11206</xdr:rowOff>
    </xdr:from>
    <xdr:ext cx="190499" cy="190499"/>
    <xdr:pic>
      <xdr:nvPicPr>
        <xdr:cNvPr id="43" name="Picture 42">
          <a:extLst>
            <a:ext uri="{FF2B5EF4-FFF2-40B4-BE49-F238E27FC236}">
              <a16:creationId xmlns:a16="http://schemas.microsoft.com/office/drawing/2014/main" id="{9CE99C1F-51AC-46C3-85B7-8900B1EE9F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63471" y="5983941"/>
          <a:ext cx="190499" cy="190499"/>
        </a:xfrm>
        <a:prstGeom prst="rect">
          <a:avLst/>
        </a:prstGeom>
      </xdr:spPr>
    </xdr:pic>
    <xdr:clientData/>
  </xdr:oneCellAnchor>
  <xdr:oneCellAnchor>
    <xdr:from>
      <xdr:col>11</xdr:col>
      <xdr:colOff>571500</xdr:colOff>
      <xdr:row>60</xdr:row>
      <xdr:rowOff>11206</xdr:rowOff>
    </xdr:from>
    <xdr:ext cx="190499" cy="190499"/>
    <xdr:pic>
      <xdr:nvPicPr>
        <xdr:cNvPr id="44" name="Picture 43">
          <a:extLst>
            <a:ext uri="{FF2B5EF4-FFF2-40B4-BE49-F238E27FC236}">
              <a16:creationId xmlns:a16="http://schemas.microsoft.com/office/drawing/2014/main" id="{62574B56-6E97-4E55-958D-E1E7C9A86A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46676" y="5983941"/>
          <a:ext cx="190499" cy="190499"/>
        </a:xfrm>
        <a:prstGeom prst="rect">
          <a:avLst/>
        </a:prstGeom>
      </xdr:spPr>
    </xdr:pic>
    <xdr:clientData/>
  </xdr:oneCellAnchor>
  <xdr:twoCellAnchor editAs="oneCell">
    <xdr:from>
      <xdr:col>18</xdr:col>
      <xdr:colOff>11205</xdr:colOff>
      <xdr:row>61</xdr:row>
      <xdr:rowOff>11205</xdr:rowOff>
    </xdr:from>
    <xdr:to>
      <xdr:col>18</xdr:col>
      <xdr:colOff>201704</xdr:colOff>
      <xdr:row>61</xdr:row>
      <xdr:rowOff>201704</xdr:rowOff>
    </xdr:to>
    <xdr:pic>
      <xdr:nvPicPr>
        <xdr:cNvPr id="45" name="Picture 44">
          <a:extLst>
            <a:ext uri="{FF2B5EF4-FFF2-40B4-BE49-F238E27FC236}">
              <a16:creationId xmlns:a16="http://schemas.microsoft.com/office/drawing/2014/main" id="{0961A964-4134-48B4-B9CC-75AC065A7A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04911" y="12987617"/>
          <a:ext cx="190499" cy="190499"/>
        </a:xfrm>
        <a:prstGeom prst="rect">
          <a:avLst/>
        </a:prstGeom>
      </xdr:spPr>
    </xdr:pic>
    <xdr:clientData/>
  </xdr:twoCellAnchor>
  <xdr:twoCellAnchor editAs="oneCell">
    <xdr:from>
      <xdr:col>22</xdr:col>
      <xdr:colOff>421341</xdr:colOff>
      <xdr:row>60</xdr:row>
      <xdr:rowOff>197223</xdr:rowOff>
    </xdr:from>
    <xdr:to>
      <xdr:col>22</xdr:col>
      <xdr:colOff>611840</xdr:colOff>
      <xdr:row>61</xdr:row>
      <xdr:rowOff>186016</xdr:rowOff>
    </xdr:to>
    <xdr:pic>
      <xdr:nvPicPr>
        <xdr:cNvPr id="46" name="Picture 45">
          <a:extLst>
            <a:ext uri="{FF2B5EF4-FFF2-40B4-BE49-F238E27FC236}">
              <a16:creationId xmlns:a16="http://schemas.microsoft.com/office/drawing/2014/main" id="{0AE5FBBC-D693-4E5A-BA75-8136E83327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04459" y="12971929"/>
          <a:ext cx="190499" cy="190499"/>
        </a:xfrm>
        <a:prstGeom prst="rect">
          <a:avLst/>
        </a:prstGeom>
      </xdr:spPr>
    </xdr:pic>
    <xdr:clientData/>
  </xdr:twoCellAnchor>
  <xdr:oneCellAnchor>
    <xdr:from>
      <xdr:col>28</xdr:col>
      <xdr:colOff>201705</xdr:colOff>
      <xdr:row>47</xdr:row>
      <xdr:rowOff>0</xdr:rowOff>
    </xdr:from>
    <xdr:ext cx="190499" cy="190499"/>
    <xdr:pic>
      <xdr:nvPicPr>
        <xdr:cNvPr id="47" name="Picture 46">
          <a:extLst>
            <a:ext uri="{FF2B5EF4-FFF2-40B4-BE49-F238E27FC236}">
              <a16:creationId xmlns:a16="http://schemas.microsoft.com/office/drawing/2014/main" id="{005DA527-6A09-4756-9499-1D5DEC6E59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45617" y="3249706"/>
          <a:ext cx="190499" cy="190499"/>
        </a:xfrm>
        <a:prstGeom prst="rect">
          <a:avLst/>
        </a:prstGeom>
      </xdr:spPr>
    </xdr:pic>
    <xdr:clientData/>
  </xdr:oneCellAnchor>
  <xdr:twoCellAnchor editAs="oneCell">
    <xdr:from>
      <xdr:col>3</xdr:col>
      <xdr:colOff>403411</xdr:colOff>
      <xdr:row>69</xdr:row>
      <xdr:rowOff>1</xdr:rowOff>
    </xdr:from>
    <xdr:to>
      <xdr:col>3</xdr:col>
      <xdr:colOff>593910</xdr:colOff>
      <xdr:row>69</xdr:row>
      <xdr:rowOff>190500</xdr:rowOff>
    </xdr:to>
    <xdr:pic>
      <xdr:nvPicPr>
        <xdr:cNvPr id="48" name="Picture 47">
          <a:extLst>
            <a:ext uri="{FF2B5EF4-FFF2-40B4-BE49-F238E27FC236}">
              <a16:creationId xmlns:a16="http://schemas.microsoft.com/office/drawing/2014/main" id="{613CA3F0-6855-435E-A4AC-0D5AEC091F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0117" y="14590060"/>
          <a:ext cx="190499" cy="190499"/>
        </a:xfrm>
        <a:prstGeom prst="rect">
          <a:avLst/>
        </a:prstGeom>
      </xdr:spPr>
    </xdr:pic>
    <xdr:clientData/>
  </xdr:twoCellAnchor>
  <xdr:twoCellAnchor editAs="oneCell">
    <xdr:from>
      <xdr:col>11</xdr:col>
      <xdr:colOff>459443</xdr:colOff>
      <xdr:row>69</xdr:row>
      <xdr:rowOff>11207</xdr:rowOff>
    </xdr:from>
    <xdr:to>
      <xdr:col>11</xdr:col>
      <xdr:colOff>649942</xdr:colOff>
      <xdr:row>70</xdr:row>
      <xdr:rowOff>0</xdr:rowOff>
    </xdr:to>
    <xdr:pic>
      <xdr:nvPicPr>
        <xdr:cNvPr id="49" name="Picture 48">
          <a:extLst>
            <a:ext uri="{FF2B5EF4-FFF2-40B4-BE49-F238E27FC236}">
              <a16:creationId xmlns:a16="http://schemas.microsoft.com/office/drawing/2014/main" id="{1FE014D0-5EEE-411E-81CD-41F3DA8136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24267" y="14601266"/>
          <a:ext cx="190499" cy="190499"/>
        </a:xfrm>
        <a:prstGeom prst="rect">
          <a:avLst/>
        </a:prstGeom>
      </xdr:spPr>
    </xdr:pic>
    <xdr:clientData/>
  </xdr:twoCellAnchor>
  <xdr:oneCellAnchor>
    <xdr:from>
      <xdr:col>6</xdr:col>
      <xdr:colOff>237564</xdr:colOff>
      <xdr:row>72</xdr:row>
      <xdr:rowOff>11207</xdr:rowOff>
    </xdr:from>
    <xdr:ext cx="190499" cy="190499"/>
    <xdr:pic>
      <xdr:nvPicPr>
        <xdr:cNvPr id="50" name="Picture 49">
          <a:extLst>
            <a:ext uri="{FF2B5EF4-FFF2-40B4-BE49-F238E27FC236}">
              <a16:creationId xmlns:a16="http://schemas.microsoft.com/office/drawing/2014/main" id="{617AE038-C02E-4DB2-A49A-FDEC79BCD0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2888" y="15206383"/>
          <a:ext cx="190499" cy="190499"/>
        </a:xfrm>
        <a:prstGeom prst="rect">
          <a:avLst/>
        </a:prstGeom>
      </xdr:spPr>
    </xdr:pic>
    <xdr:clientData/>
  </xdr:oneCellAnchor>
  <xdr:twoCellAnchor editAs="oneCell">
    <xdr:from>
      <xdr:col>13</xdr:col>
      <xdr:colOff>179294</xdr:colOff>
      <xdr:row>70</xdr:row>
      <xdr:rowOff>11206</xdr:rowOff>
    </xdr:from>
    <xdr:to>
      <xdr:col>13</xdr:col>
      <xdr:colOff>369793</xdr:colOff>
      <xdr:row>71</xdr:row>
      <xdr:rowOff>-1</xdr:rowOff>
    </xdr:to>
    <xdr:pic>
      <xdr:nvPicPr>
        <xdr:cNvPr id="51" name="Picture 50">
          <a:extLst>
            <a:ext uri="{FF2B5EF4-FFF2-40B4-BE49-F238E27FC236}">
              <a16:creationId xmlns:a16="http://schemas.microsoft.com/office/drawing/2014/main" id="{5CF89DCC-6D13-453E-8CDE-EB505A0067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44853" y="14802971"/>
          <a:ext cx="190499" cy="190499"/>
        </a:xfrm>
        <a:prstGeom prst="rect">
          <a:avLst/>
        </a:prstGeom>
      </xdr:spPr>
    </xdr:pic>
    <xdr:clientData/>
  </xdr:twoCellAnchor>
  <xdr:twoCellAnchor editAs="oneCell">
    <xdr:from>
      <xdr:col>19</xdr:col>
      <xdr:colOff>11206</xdr:colOff>
      <xdr:row>70</xdr:row>
      <xdr:rowOff>0</xdr:rowOff>
    </xdr:from>
    <xdr:to>
      <xdr:col>19</xdr:col>
      <xdr:colOff>201705</xdr:colOff>
      <xdr:row>70</xdr:row>
      <xdr:rowOff>190499</xdr:rowOff>
    </xdr:to>
    <xdr:pic>
      <xdr:nvPicPr>
        <xdr:cNvPr id="52" name="Picture 51">
          <a:extLst>
            <a:ext uri="{FF2B5EF4-FFF2-40B4-BE49-F238E27FC236}">
              <a16:creationId xmlns:a16="http://schemas.microsoft.com/office/drawing/2014/main" id="{E2EF34AA-1FD2-42B5-9484-EC0E4FD9B9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78118" y="14791765"/>
          <a:ext cx="190499" cy="190499"/>
        </a:xfrm>
        <a:prstGeom prst="rect">
          <a:avLst/>
        </a:prstGeom>
      </xdr:spPr>
    </xdr:pic>
    <xdr:clientData/>
  </xdr:twoCellAnchor>
  <xdr:twoCellAnchor editAs="oneCell">
    <xdr:from>
      <xdr:col>4</xdr:col>
      <xdr:colOff>100853</xdr:colOff>
      <xdr:row>77</xdr:row>
      <xdr:rowOff>11206</xdr:rowOff>
    </xdr:from>
    <xdr:to>
      <xdr:col>4</xdr:col>
      <xdr:colOff>291352</xdr:colOff>
      <xdr:row>77</xdr:row>
      <xdr:rowOff>201705</xdr:rowOff>
    </xdr:to>
    <xdr:pic>
      <xdr:nvPicPr>
        <xdr:cNvPr id="53" name="Picture 52">
          <a:extLst>
            <a:ext uri="{FF2B5EF4-FFF2-40B4-BE49-F238E27FC236}">
              <a16:creationId xmlns:a16="http://schemas.microsoft.com/office/drawing/2014/main" id="{6F4DDC0A-BEED-46C7-A1AC-6AE781F940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35941" y="16203706"/>
          <a:ext cx="190499" cy="190499"/>
        </a:xfrm>
        <a:prstGeom prst="rect">
          <a:avLst/>
        </a:prstGeom>
      </xdr:spPr>
    </xdr:pic>
    <xdr:clientData/>
  </xdr:twoCellAnchor>
  <xdr:twoCellAnchor editAs="oneCell">
    <xdr:from>
      <xdr:col>8</xdr:col>
      <xdr:colOff>224117</xdr:colOff>
      <xdr:row>77</xdr:row>
      <xdr:rowOff>11206</xdr:rowOff>
    </xdr:from>
    <xdr:to>
      <xdr:col>8</xdr:col>
      <xdr:colOff>414616</xdr:colOff>
      <xdr:row>77</xdr:row>
      <xdr:rowOff>201705</xdr:rowOff>
    </xdr:to>
    <xdr:pic>
      <xdr:nvPicPr>
        <xdr:cNvPr id="54" name="Picture 53">
          <a:extLst>
            <a:ext uri="{FF2B5EF4-FFF2-40B4-BE49-F238E27FC236}">
              <a16:creationId xmlns:a16="http://schemas.microsoft.com/office/drawing/2014/main" id="{194860C8-A17F-4701-86E1-52D82BB017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70176" y="16203706"/>
          <a:ext cx="190499" cy="190499"/>
        </a:xfrm>
        <a:prstGeom prst="rect">
          <a:avLst/>
        </a:prstGeom>
      </xdr:spPr>
    </xdr:pic>
    <xdr:clientData/>
  </xdr:twoCellAnchor>
  <xdr:twoCellAnchor editAs="oneCell">
    <xdr:from>
      <xdr:col>12</xdr:col>
      <xdr:colOff>179294</xdr:colOff>
      <xdr:row>77</xdr:row>
      <xdr:rowOff>11206</xdr:rowOff>
    </xdr:from>
    <xdr:to>
      <xdr:col>12</xdr:col>
      <xdr:colOff>369793</xdr:colOff>
      <xdr:row>77</xdr:row>
      <xdr:rowOff>201705</xdr:rowOff>
    </xdr:to>
    <xdr:pic>
      <xdr:nvPicPr>
        <xdr:cNvPr id="55" name="Picture 54">
          <a:extLst>
            <a:ext uri="{FF2B5EF4-FFF2-40B4-BE49-F238E27FC236}">
              <a16:creationId xmlns:a16="http://schemas.microsoft.com/office/drawing/2014/main" id="{912A4A09-3AF8-41A4-8C6C-09FDD6B454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9735" y="16203706"/>
          <a:ext cx="190499" cy="190499"/>
        </a:xfrm>
        <a:prstGeom prst="rect">
          <a:avLst/>
        </a:prstGeom>
      </xdr:spPr>
    </xdr:pic>
    <xdr:clientData/>
  </xdr:twoCellAnchor>
  <xdr:oneCellAnchor>
    <xdr:from>
      <xdr:col>15</xdr:col>
      <xdr:colOff>369795</xdr:colOff>
      <xdr:row>77</xdr:row>
      <xdr:rowOff>0</xdr:rowOff>
    </xdr:from>
    <xdr:ext cx="190499" cy="190499"/>
    <xdr:pic>
      <xdr:nvPicPr>
        <xdr:cNvPr id="56" name="Picture 55">
          <a:extLst>
            <a:ext uri="{FF2B5EF4-FFF2-40B4-BE49-F238E27FC236}">
              <a16:creationId xmlns:a16="http://schemas.microsoft.com/office/drawing/2014/main" id="{DB64A117-6456-4241-B4E3-FD8F480F11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0820" y="3257550"/>
          <a:ext cx="190499" cy="190499"/>
        </a:xfrm>
        <a:prstGeom prst="rect">
          <a:avLst/>
        </a:prstGeom>
      </xdr:spPr>
    </xdr:pic>
    <xdr:clientData/>
  </xdr:oneCellAnchor>
  <xdr:oneCellAnchor>
    <xdr:from>
      <xdr:col>15</xdr:col>
      <xdr:colOff>235322</xdr:colOff>
      <xdr:row>80</xdr:row>
      <xdr:rowOff>1</xdr:rowOff>
    </xdr:from>
    <xdr:ext cx="190499" cy="190499"/>
    <xdr:pic>
      <xdr:nvPicPr>
        <xdr:cNvPr id="57" name="Picture 56">
          <a:extLst>
            <a:ext uri="{FF2B5EF4-FFF2-40B4-BE49-F238E27FC236}">
              <a16:creationId xmlns:a16="http://schemas.microsoft.com/office/drawing/2014/main" id="{777E6640-C7ED-4A4C-846F-F5AD5915AF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56347" y="3848101"/>
          <a:ext cx="190499" cy="190499"/>
        </a:xfrm>
        <a:prstGeom prst="rect">
          <a:avLst/>
        </a:prstGeom>
      </xdr:spPr>
    </xdr:pic>
    <xdr:clientData/>
  </xdr:oneCellAnchor>
  <xdr:oneCellAnchor>
    <xdr:from>
      <xdr:col>15</xdr:col>
      <xdr:colOff>190500</xdr:colOff>
      <xdr:row>82</xdr:row>
      <xdr:rowOff>0</xdr:rowOff>
    </xdr:from>
    <xdr:ext cx="190499" cy="190499"/>
    <xdr:pic>
      <xdr:nvPicPr>
        <xdr:cNvPr id="58" name="Picture 57">
          <a:extLst>
            <a:ext uri="{FF2B5EF4-FFF2-40B4-BE49-F238E27FC236}">
              <a16:creationId xmlns:a16="http://schemas.microsoft.com/office/drawing/2014/main" id="{DCB34466-E0B5-4799-BCCD-0FE20EDE8C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11525" y="4248150"/>
          <a:ext cx="190499" cy="190499"/>
        </a:xfrm>
        <a:prstGeom prst="rect">
          <a:avLst/>
        </a:prstGeom>
      </xdr:spPr>
    </xdr:pic>
    <xdr:clientData/>
  </xdr:oneCellAnchor>
  <xdr:oneCellAnchor>
    <xdr:from>
      <xdr:col>16</xdr:col>
      <xdr:colOff>268940</xdr:colOff>
      <xdr:row>78</xdr:row>
      <xdr:rowOff>11205</xdr:rowOff>
    </xdr:from>
    <xdr:ext cx="190499" cy="190499"/>
    <xdr:pic>
      <xdr:nvPicPr>
        <xdr:cNvPr id="59" name="Picture 58">
          <a:extLst>
            <a:ext uri="{FF2B5EF4-FFF2-40B4-BE49-F238E27FC236}">
              <a16:creationId xmlns:a16="http://schemas.microsoft.com/office/drawing/2014/main" id="{3EA6E078-BB6D-470F-B5D2-B7E9A06F16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18793" y="16405411"/>
          <a:ext cx="190499" cy="190499"/>
        </a:xfrm>
        <a:prstGeom prst="rect">
          <a:avLst/>
        </a:prstGeom>
      </xdr:spPr>
    </xdr:pic>
    <xdr:clientData/>
  </xdr:oneCellAnchor>
  <xdr:twoCellAnchor editAs="oneCell">
    <xdr:from>
      <xdr:col>15</xdr:col>
      <xdr:colOff>336176</xdr:colOff>
      <xdr:row>85</xdr:row>
      <xdr:rowOff>0</xdr:rowOff>
    </xdr:from>
    <xdr:to>
      <xdr:col>15</xdr:col>
      <xdr:colOff>526675</xdr:colOff>
      <xdr:row>85</xdr:row>
      <xdr:rowOff>190499</xdr:rowOff>
    </xdr:to>
    <xdr:pic>
      <xdr:nvPicPr>
        <xdr:cNvPr id="60" name="Picture 59">
          <a:extLst>
            <a:ext uri="{FF2B5EF4-FFF2-40B4-BE49-F238E27FC236}">
              <a16:creationId xmlns:a16="http://schemas.microsoft.com/office/drawing/2014/main" id="{DB313225-BD2A-4524-B3F5-311A36AB5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11970" y="17806147"/>
          <a:ext cx="190499" cy="190499"/>
        </a:xfrm>
        <a:prstGeom prst="rect">
          <a:avLst/>
        </a:prstGeom>
      </xdr:spPr>
    </xdr:pic>
    <xdr:clientData/>
  </xdr:twoCellAnchor>
  <xdr:twoCellAnchor editAs="oneCell">
    <xdr:from>
      <xdr:col>12</xdr:col>
      <xdr:colOff>212911</xdr:colOff>
      <xdr:row>85</xdr:row>
      <xdr:rowOff>0</xdr:rowOff>
    </xdr:from>
    <xdr:to>
      <xdr:col>12</xdr:col>
      <xdr:colOff>403410</xdr:colOff>
      <xdr:row>85</xdr:row>
      <xdr:rowOff>190499</xdr:rowOff>
    </xdr:to>
    <xdr:pic>
      <xdr:nvPicPr>
        <xdr:cNvPr id="61" name="Picture 60">
          <a:extLst>
            <a:ext uri="{FF2B5EF4-FFF2-40B4-BE49-F238E27FC236}">
              <a16:creationId xmlns:a16="http://schemas.microsoft.com/office/drawing/2014/main" id="{E416E4D4-E5EB-4119-B65F-53C8286D84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73352" y="17806147"/>
          <a:ext cx="190499" cy="190499"/>
        </a:xfrm>
        <a:prstGeom prst="rect">
          <a:avLst/>
        </a:prstGeom>
      </xdr:spPr>
    </xdr:pic>
    <xdr:clientData/>
  </xdr:twoCellAnchor>
  <xdr:twoCellAnchor editAs="oneCell">
    <xdr:from>
      <xdr:col>8</xdr:col>
      <xdr:colOff>537882</xdr:colOff>
      <xdr:row>94</xdr:row>
      <xdr:rowOff>11206</xdr:rowOff>
    </xdr:from>
    <xdr:to>
      <xdr:col>9</xdr:col>
      <xdr:colOff>11205</xdr:colOff>
      <xdr:row>95</xdr:row>
      <xdr:rowOff>11205</xdr:rowOff>
    </xdr:to>
    <xdr:pic>
      <xdr:nvPicPr>
        <xdr:cNvPr id="66" name="Picture 65">
          <a:extLst>
            <a:ext uri="{FF2B5EF4-FFF2-40B4-BE49-F238E27FC236}">
              <a16:creationId xmlns:a16="http://schemas.microsoft.com/office/drawing/2014/main" id="{4C7FDAEB-0AE8-438F-BD04-BF5DF3E3E9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941" y="19632706"/>
          <a:ext cx="190499" cy="190499"/>
        </a:xfrm>
        <a:prstGeom prst="rect">
          <a:avLst/>
        </a:prstGeom>
      </xdr:spPr>
    </xdr:pic>
    <xdr:clientData/>
  </xdr:twoCellAnchor>
  <xdr:oneCellAnchor>
    <xdr:from>
      <xdr:col>7</xdr:col>
      <xdr:colOff>22411</xdr:colOff>
      <xdr:row>54</xdr:row>
      <xdr:rowOff>156881</xdr:rowOff>
    </xdr:from>
    <xdr:ext cx="190499" cy="190499"/>
    <xdr:pic>
      <xdr:nvPicPr>
        <xdr:cNvPr id="67" name="Picture 66">
          <a:extLst>
            <a:ext uri="{FF2B5EF4-FFF2-40B4-BE49-F238E27FC236}">
              <a16:creationId xmlns:a16="http://schemas.microsoft.com/office/drawing/2014/main" id="{8AD71D19-EB29-4F3D-9551-A9B52C7264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40087" y="4762499"/>
          <a:ext cx="190499" cy="190499"/>
        </a:xfrm>
        <a:prstGeom prst="rect">
          <a:avLst/>
        </a:prstGeom>
      </xdr:spPr>
    </xdr:pic>
    <xdr:clientData/>
  </xdr:oneCellAnchor>
  <xdr:oneCellAnchor>
    <xdr:from>
      <xdr:col>3</xdr:col>
      <xdr:colOff>627530</xdr:colOff>
      <xdr:row>53</xdr:row>
      <xdr:rowOff>-1</xdr:rowOff>
    </xdr:from>
    <xdr:ext cx="190499" cy="190499"/>
    <xdr:pic>
      <xdr:nvPicPr>
        <xdr:cNvPr id="68" name="Picture 67">
          <a:extLst>
            <a:ext uri="{FF2B5EF4-FFF2-40B4-BE49-F238E27FC236}">
              <a16:creationId xmlns:a16="http://schemas.microsoft.com/office/drawing/2014/main" id="{6DD8A24A-B0E0-4F1A-804C-E0697C88D1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10971" y="4415117"/>
          <a:ext cx="190499" cy="1904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B83518CE-9F2C-4A5E-86FD-ACD6868186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6FCB817B-A93B-41E8-95AF-8EA43C9A9F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C2241342-512D-46EB-A464-2DEF295531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77A1BBF7-DC6B-4DC3-BA4A-1EB61E5E08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B3740637-CBF7-4FE6-AB42-9795A71350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DDD67411-2DCA-4615-AD75-7E5AD3C47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1DA3E393-604A-42DE-91AD-1BD4C4CBFC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89E3C397-0D02-4309-91AA-5E7ED75C68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6F4AEC46-A956-491A-BF64-5A224A934F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AFD53952-B559-4373-A3F6-F86BC66FD7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1C1689B8-AD18-480C-AC5D-A266C1ED04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50AEB20D-71D2-42D1-974A-C70324AD41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A51F3005-F021-422D-8CD4-ED034074F8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D655247C-6ACF-4C9D-AC4B-E78295FD81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C0697AC9-3A4C-4F46-BB30-BD4140F72F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B22E81E5-8472-48B5-A9BB-D9503BE6BE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26801F4F-DC67-4A7E-B117-56148D1CEC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02248636-2BD6-4FF7-84E2-9B6DEACD72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C3AD5019-A231-455F-AE0A-C49FA2E0CA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BBA61C4A-FDDC-4B9A-815A-B0BB2F8FEE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3D4B5AF0-A316-4D3A-91D7-8FE54694C4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7D61AD8B-45AD-4E20-9BE0-108B45A4A0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45B9F70D-5D05-405F-A0CE-7F864A0F19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82ABC7FC-0EF9-4E8D-895C-B354254C9C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D74D81B2-AD21-4EA8-91AE-DFD7C5FD06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581C083F-4390-40C9-A9E2-006436089E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617319F1-88C0-4923-B842-68123EA03D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3ADC895C-0529-4976-A665-1EBA8F3C7F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9A65B62F-9285-4C8F-9FF0-79CFD46B11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F8703E75-7A30-4A1C-BCCF-810EA4927C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57F4A291-5365-4CCA-AD34-5B2B3E8352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27258CA5-EAE5-44B3-8355-2CA03B196B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D3CF90AA-AC85-444C-BE78-93CFB6DBB7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EA831EE3-FD98-45D7-A255-39D4E6FDF4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BBB3560F-3A29-4AAE-A2E2-2F92CB6430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12B4F982-C97B-4D7A-BD7F-0AD0035A87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C7D6F525-84C2-4737-B1AD-161370CA88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3F9289F6-5016-417E-9A5E-C4FD508BEF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453DD9E5-A2E3-4C8D-A17E-BC29AD54E6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380999</xdr:colOff>
      <xdr:row>68</xdr:row>
      <xdr:rowOff>1</xdr:rowOff>
    </xdr:from>
    <xdr:to>
      <xdr:col>3</xdr:col>
      <xdr:colOff>571498</xdr:colOff>
      <xdr:row>68</xdr:row>
      <xdr:rowOff>190500</xdr:rowOff>
    </xdr:to>
    <xdr:pic>
      <xdr:nvPicPr>
        <xdr:cNvPr id="42" name="Picture 41">
          <a:extLst>
            <a:ext uri="{FF2B5EF4-FFF2-40B4-BE49-F238E27FC236}">
              <a16:creationId xmlns:a16="http://schemas.microsoft.com/office/drawing/2014/main" id="{0FA7A758-F954-49D2-9934-820809A5DB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7705"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0F9533AD-A6D5-49E8-BF13-0D087E340D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1FAC357A-B788-429E-921A-7D8B2093B3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CBE9F229-8829-4010-A643-ADBC28052E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B1A27B88-2C78-40CD-A125-A591492C2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46369E16-C223-47D1-9CCD-199C4DEB38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27A93EFC-5190-4DC9-8028-7260F5466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D121E5D9-D90C-4CB7-A7D5-E64553744A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2E8123B9-B283-4B8C-89FE-A63BB6022F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0CBAB6C9-4FFE-40E7-8C56-D76246D000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9B0BDFC2-674C-4267-89A7-D9CB75A527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0D4F207B-3A7E-496B-B2D0-744A036308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39CD4B9B-EE7B-44C8-8231-D620CF784D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CB6C1A84-02F5-418A-AB8A-8DF11273C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1D813854-C70C-4D77-A504-858C639371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701F5862-630B-46E7-99C6-1F99B4C249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73117550-0709-4617-BA7F-613182382C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10DF6A4A-E3BB-4307-8247-E67B41C188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7A0D9486-6D4F-4D2C-B78C-0327E66E45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E189CDDA-2809-443C-9911-7740E3F5AA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D3F096FA-9B85-4D0E-BC6A-EA330348CA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1C9A4CB9-DCCC-44F3-8DBC-F87FD46530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A008105B-2EB0-46AD-89E8-4C191CDA8D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D3FFC3A9-4E9A-4E21-B529-792451978E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2A4E6B65-16F6-4118-B930-7B97B22C53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5BB0D3F9-D59D-4B4E-AB58-CEAB1ED66A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A7299E4D-F724-42E2-993D-5BD3CAFE53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96" name="Picture 95">
          <a:extLst>
            <a:ext uri="{FF2B5EF4-FFF2-40B4-BE49-F238E27FC236}">
              <a16:creationId xmlns:a16="http://schemas.microsoft.com/office/drawing/2014/main" id="{58218CEC-4BD5-4E71-8131-847C54FDD1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00" name="Picture 99">
          <a:extLst>
            <a:ext uri="{FF2B5EF4-FFF2-40B4-BE49-F238E27FC236}">
              <a16:creationId xmlns:a16="http://schemas.microsoft.com/office/drawing/2014/main" id="{28AA4015-43BA-4435-B601-3BF6CA73B8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1" name="Picture 100">
          <a:extLst>
            <a:ext uri="{FF2B5EF4-FFF2-40B4-BE49-F238E27FC236}">
              <a16:creationId xmlns:a16="http://schemas.microsoft.com/office/drawing/2014/main" id="{2A40C819-74D9-4348-BB3A-AB98B58A69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1" name="Picture 70">
          <a:extLst>
            <a:ext uri="{FF2B5EF4-FFF2-40B4-BE49-F238E27FC236}">
              <a16:creationId xmlns:a16="http://schemas.microsoft.com/office/drawing/2014/main" id="{B2614E4D-6C59-49B5-BC01-444D8C55A1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84FF9DFF-FBB6-4C8C-912F-2D5DA1EDB1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ECF98F8E-FCB2-4382-B9C1-4DC5036FA7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31096709-9032-4982-B326-B33CF1FD2F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1FA5CC67-6D86-4B9C-B344-9853DB6C50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8673786A-262F-4565-9A7A-908A111D6A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82BA95D2-263F-4A83-A17D-F016FC8F87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AE9A04CA-25B1-4DAB-B400-9C98CF56E9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066C7801-484C-4E04-9D0C-479B2B7744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52A0FD49-02C9-4361-9E86-D803D0CD66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D7B588C5-054F-441C-8BBA-A819B4096C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B57BC88D-3F77-4425-8D22-3132B5F27E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F6834CC0-6208-4743-ABA2-FD00889543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9498760E-CD56-4EBE-9CB6-8D5B4E73D3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2EB03DBF-314A-48A9-A587-DD05B27C19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811CCF7B-958D-42C5-8319-13F238DD1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5B8B5E12-4329-452E-B76B-0101673BEE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E5ABA83E-78DD-4056-9344-466D54E6F3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83231669-A7A4-4F1E-9549-F684855A1B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F0F1CD6A-889B-4408-952D-C62E0A3F0B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367A2929-83EC-4523-B6EF-0A83FCCD7F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28EF50B1-664F-41B4-963E-D0CDFB3191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0E14612F-4D1F-4425-BB6C-6DF21CAE29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2CB5736D-7D60-475F-94F2-00E8EAC6EC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FFFB3D3D-764D-4274-8DB7-75D7485E62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5383296A-D321-48AF-9922-2BA59CDB3F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459258C8-42DC-420A-98FB-0768B5C577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1F87D1D9-6E75-4D27-879A-97E215E9FC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C32C66D3-E3C7-477A-8DD7-C8033CB274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C8E65652-15DC-43E7-A12A-D2C450AD7D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0ED71A89-9AA2-4697-AF68-885D47B6C0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072C2D85-6A58-4C02-86E2-DF7DBA805B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BF2D0628-2A0B-4507-AA39-31AFDB5F6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A0F3EB61-8687-4101-AC71-871A4CA433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98F44D29-DF10-4495-A456-6876A712B1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FEFF2525-E9FE-4275-8D9A-EE38154B07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9CA7DD93-D394-4932-8910-C340E460EC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DAAE7783-548B-478A-816A-3756F27ACC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A70C6B58-0913-4CCF-84CD-99E9E691CA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63244AF3-CB41-431F-A056-75860655AF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392206</xdr:colOff>
      <xdr:row>68</xdr:row>
      <xdr:rowOff>1</xdr:rowOff>
    </xdr:from>
    <xdr:to>
      <xdr:col>3</xdr:col>
      <xdr:colOff>582705</xdr:colOff>
      <xdr:row>68</xdr:row>
      <xdr:rowOff>190500</xdr:rowOff>
    </xdr:to>
    <xdr:pic>
      <xdr:nvPicPr>
        <xdr:cNvPr id="42" name="Picture 41">
          <a:extLst>
            <a:ext uri="{FF2B5EF4-FFF2-40B4-BE49-F238E27FC236}">
              <a16:creationId xmlns:a16="http://schemas.microsoft.com/office/drawing/2014/main" id="{9C0C6EF2-405F-4378-B57E-E2F68401D7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46B8BC4E-C680-45C8-9FE7-FE11106340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133BA787-B0A0-4BBF-969B-0A1DFA802A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FE7769F5-970C-4B60-911A-A8864D13A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51A4449E-0E85-4A0E-8924-31F43B6C20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A71F7966-807B-49CF-97A7-A18EDF4368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04B8D200-6022-434C-8FAE-D0EAA963A0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7338F116-DBD9-4632-A276-B8B323A9AD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8D21663C-A2F0-4FEE-953F-2483296AA1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866EB403-6E78-4FDB-9CB2-8B43896345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7E9BDB86-E3A8-4584-9957-4B3FEDB77E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5D77C382-EF7D-4440-B737-6A38975195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ACAC9434-6B19-4A4B-BEFE-3BA704CB92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2F8C3212-3E13-4DF3-B076-B5FB98CC8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388F62D3-3A77-4934-A9C0-52A6C7FF0F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C10BA186-7DA9-47B9-9A5E-B856E7F25F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893DFA92-2B8B-49E5-987A-EBBE7866A4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29608078-C3CA-446A-B9F8-C5B9200103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BD99D01A-EBBA-4B85-B712-9D98DDB559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4CD65059-D4DB-4CC2-B4C0-2D30CECF05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14DCB6CE-D2B7-4E14-9F05-20A3AA3D4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4B03681A-E45B-4426-9916-5DDECE3DB3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5AF08601-A5D9-4942-ABB2-E3009C454B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540B9957-D8AA-43CB-A309-352EB2EA2C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BD455A45-A240-40D7-82D1-F8DEF2FA53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14B6206A-168F-4B22-AF44-08FA3286D7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27B1417D-32C9-4CED-AADF-D6D9217DAE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0115580C-D7CC-4741-82F8-A0E79351A0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00" name="Picture 99">
          <a:extLst>
            <a:ext uri="{FF2B5EF4-FFF2-40B4-BE49-F238E27FC236}">
              <a16:creationId xmlns:a16="http://schemas.microsoft.com/office/drawing/2014/main" id="{0CF00CAD-BCE2-49D3-8E86-058D2034A6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04" name="Picture 103">
          <a:extLst>
            <a:ext uri="{FF2B5EF4-FFF2-40B4-BE49-F238E27FC236}">
              <a16:creationId xmlns:a16="http://schemas.microsoft.com/office/drawing/2014/main" id="{BC49CCC9-40A0-4EE2-9BB0-E7E0477CF6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5" name="Picture 104">
          <a:extLst>
            <a:ext uri="{FF2B5EF4-FFF2-40B4-BE49-F238E27FC236}">
              <a16:creationId xmlns:a16="http://schemas.microsoft.com/office/drawing/2014/main" id="{DA1090B8-9E53-4CAE-B239-654444A287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3" name="Picture 72">
          <a:extLst>
            <a:ext uri="{FF2B5EF4-FFF2-40B4-BE49-F238E27FC236}">
              <a16:creationId xmlns:a16="http://schemas.microsoft.com/office/drawing/2014/main" id="{8FA22700-F30D-42C7-8AFE-C3E7D81A42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C96CA691-B8B6-41EF-B14D-D0F9EC20D0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C30823E3-2994-40FC-B6B1-220A6E0F6C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DB661BA6-60B0-4D33-82FD-8CEC759039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C62531BC-C2C8-477B-A3A6-199DA1072E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5D8AA2AC-1327-4645-B65B-845547FF34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865AD78D-ACF3-47A4-8416-CDEFDEE17C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F44BEA88-ACAB-44D3-8F22-886F02F6C8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736959D5-3F93-46CE-828A-209BEF5BDF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092C06A8-9782-49C4-A8A8-D098B5CF82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797AE721-736B-42BA-9D3A-D1BB48B2D5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4685572C-6DA5-4A6E-8BD2-9E0877AABD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9B7B81F2-C4FB-4D95-9EDE-72014CEF10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74892577-9F09-4CCE-AA3B-4A71107B32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1DF9D78F-103F-4552-9E4D-D103DEE486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392D2674-6BD3-469D-A775-246807DF84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8D044DD8-6E83-49ED-A9ED-087E244421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80925090-5813-4D1F-B779-EAC965E945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0ADB7125-F805-4768-834C-E2C4E8E0B2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C0357CCD-1F47-4316-9A07-2315E4A4DC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C81FA9EF-E6E1-40C9-B9DB-50C79C94BA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357A1832-DE90-4133-936D-4593FBE85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9E9307EE-779D-480B-915A-CB38A2F262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B01561A1-FFE7-48F1-B7E8-09BDA23F54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CB19474D-F04E-43B7-BEE9-EC469EA03D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E5753D8B-ED84-44FF-B3C5-6CB9D5D1F5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6396E88B-F26C-406E-BD37-DC0E4F794F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6188AEBE-7DDA-451B-846B-6BA0EED870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9FBB05A7-8E0B-46AE-A491-7B3EDED386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38704A7C-E26C-436E-8229-638BEB4DE5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465A4AF3-E202-4B1A-9FBE-C58236220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6B8FC620-BCF9-4BB5-B183-7C0C644A25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324EBB20-FD23-466E-9979-21EC3B9E8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77DFEDD5-2B4C-4EBC-A21D-2043C057B6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A77EFA97-63C5-4100-8950-CB32D6C11D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F0D46DD3-67DA-4EF4-B4BA-4AA0A986B1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DE725FF6-22A6-46F7-893A-A50D881E68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46FC908E-0090-4AFB-9CDA-23448F9085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17517105-491D-4C89-839F-ABB4B254CF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1927BC42-48DE-48EB-90FD-50BBA9E5A9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403411</xdr:colOff>
      <xdr:row>68</xdr:row>
      <xdr:rowOff>1</xdr:rowOff>
    </xdr:from>
    <xdr:to>
      <xdr:col>3</xdr:col>
      <xdr:colOff>593910</xdr:colOff>
      <xdr:row>68</xdr:row>
      <xdr:rowOff>190500</xdr:rowOff>
    </xdr:to>
    <xdr:pic>
      <xdr:nvPicPr>
        <xdr:cNvPr id="42" name="Picture 41">
          <a:extLst>
            <a:ext uri="{FF2B5EF4-FFF2-40B4-BE49-F238E27FC236}">
              <a16:creationId xmlns:a16="http://schemas.microsoft.com/office/drawing/2014/main" id="{D8D6F15E-0418-4A50-B53B-89E0611E43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0117"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A37F3088-A64B-4D41-892A-6A05D08506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0C8C9721-6800-46ED-91FD-087DA42335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0A69CB08-5F27-45A3-99A5-32BAACA2F9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6CB89F0C-0043-45BA-90CC-CA58FE8E79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29B9AA03-D184-4BF9-B3E8-37D7683B28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AABBA8D9-F1EB-4367-AE57-87DA77A761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A81414D1-9E4F-49A6-ADDB-B988A87F8B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274755C0-43A0-4718-9315-F8B08179CF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C04F25A2-2AD0-453E-9C31-8C581AEAAF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79601F39-D883-4301-B4D4-1494B3FBA7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3AC7B2F3-B812-4A57-8CB0-FB08381111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35FD7F50-111E-4781-B06F-016DD64AFE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473DC18F-9EE0-46AF-9915-322FD391FF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4F5611E5-A143-441C-8805-6D1283F5CC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94A28B34-517F-45F7-BD8C-9BA679595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2B612EEB-E813-447A-9607-A823A52CD5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995642D1-504D-436E-AB25-1471C9CE61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6CC097A6-CE3E-4ADD-8D79-45CCF10ED4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6B6E11E6-8919-4FEC-BF18-AD67960C65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6BA196E9-D2DF-4B58-8C77-A85078BBD3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A5243015-A9F5-4450-ADF7-FE1384B917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C123CA38-943D-4BB3-83A0-4DA1FC73E6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3F972D69-3CD1-46D6-B7C7-BF3E10CE24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1EA618A8-DC11-466D-91C7-014C0D8A2F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AE0EAC55-4CC5-43D1-ACCA-FBA8FB6989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B0430F64-8761-4C72-B50A-46F1B8B58E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B38B2701-0093-46CF-8329-BD3E617E6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2CF8AF43-5A21-4E24-8AA0-B1439FE1F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04" name="Picture 103">
          <a:extLst>
            <a:ext uri="{FF2B5EF4-FFF2-40B4-BE49-F238E27FC236}">
              <a16:creationId xmlns:a16="http://schemas.microsoft.com/office/drawing/2014/main" id="{CD48DAC8-A853-4253-B4F6-4F49F2EBAB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08" name="Picture 107">
          <a:extLst>
            <a:ext uri="{FF2B5EF4-FFF2-40B4-BE49-F238E27FC236}">
              <a16:creationId xmlns:a16="http://schemas.microsoft.com/office/drawing/2014/main" id="{3D0C8F9F-2736-4395-B9BD-78B4282FF7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9" name="Picture 108">
          <a:extLst>
            <a:ext uri="{FF2B5EF4-FFF2-40B4-BE49-F238E27FC236}">
              <a16:creationId xmlns:a16="http://schemas.microsoft.com/office/drawing/2014/main" id="{5D0713AD-1C5A-4CAE-A624-E9F5A0262D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338898D5-26C7-472F-B141-F0CC0CADA9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E157F40E-FC6E-4886-8D8F-A88C19CD71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BCDF0A61-F739-4929-A5E1-CDEEC410E1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52DEBCD1-C0ED-405B-B37D-711460B6C4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F62D5D50-9A33-49A1-A73D-E9FCFB933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1ADA96E2-0CD3-44A2-8096-A95FA964FE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0C067310-3CA4-45AA-9F13-D533637850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31057113-C7DA-4D92-A65A-E4A0005CE3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5F5EED9C-7779-4C3B-BB5B-F3650DA3F2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CF8CA9A9-96C0-4012-95AF-7DDE80C0A5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A4509722-1AD3-4BB5-A82C-10C04FE422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8850D9DF-2EA3-4F78-ADD8-C2FEAA9FAB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8DFCED8B-F4AD-40C7-9BBC-F6836023D2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A0E96A85-0250-4DDC-B86C-A32AB8953D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C49F888F-4B86-462D-8B66-31A0EE5A13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58FDEDE1-21EC-4A08-BFC6-7114736CEF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BA27FF75-1A68-43CD-8636-8FAF0134F0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B512430C-7494-4CE4-BCFF-89E85D6A81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66F8A9A5-B9A2-48CF-A586-99B994C18B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707CCC2D-F2B0-456E-BF5E-3AA1CCDD15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1B1D7E95-EE7C-4FBA-827F-E3DAEEF7D3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73384679-F316-4AE2-AF00-16C3353543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636644D0-F367-4076-A97D-D0F2B277B4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A03C4DED-D593-4472-B423-7DE8F85003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6F24BD46-49BD-44A9-868A-98B6545D3F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C3DFA532-0204-474F-A9AF-C2C12D2336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732A40F0-493C-4C80-9C05-F6D2DEFD4A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637DA2AE-16D3-4A9C-A1F2-F3A60386B5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57492F0B-0E7B-4309-B424-31787E029C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41F6F150-1CCB-4CBD-8C45-D292ABF5CC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A541C236-8796-412B-AE44-2A656E8FCD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0F9AB15A-A51C-4288-8F8C-662115C250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AA3C2745-2D2C-451F-825D-F6F5BFD9BA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1F0071F2-EF54-4960-8A6D-A863B4529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C3AF23E3-4CFA-4B9F-922F-FB33514C32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DF4D1259-6429-4FA4-8D1F-40C67E2EB6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17A0CCFB-B9A3-43FE-B36C-5E024E17DF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C38C57CD-749D-4B30-BF8C-160C29BC3E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B55C34A2-003D-4EBF-ABCF-F5AE599C6B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403412</xdr:colOff>
      <xdr:row>68</xdr:row>
      <xdr:rowOff>1</xdr:rowOff>
    </xdr:from>
    <xdr:to>
      <xdr:col>3</xdr:col>
      <xdr:colOff>593911</xdr:colOff>
      <xdr:row>68</xdr:row>
      <xdr:rowOff>190500</xdr:rowOff>
    </xdr:to>
    <xdr:pic>
      <xdr:nvPicPr>
        <xdr:cNvPr id="42" name="Picture 41">
          <a:extLst>
            <a:ext uri="{FF2B5EF4-FFF2-40B4-BE49-F238E27FC236}">
              <a16:creationId xmlns:a16="http://schemas.microsoft.com/office/drawing/2014/main" id="{1147AF2C-20A5-4AD4-884C-4181876BA7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0118"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D5E4576C-4B67-4CAA-AA2D-D0A10A7C73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93BE20B6-FA17-40A8-A524-F49D5189EB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D27E74D8-0C89-4C85-AB9E-FA5DB77942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0EEA9A0F-0BE5-4649-92A5-79099BB840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BC2E3AAC-8CA0-4576-B3BD-A40B6B4690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A088B6F6-37BB-4E4C-BF89-9B31CB0BC4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61EC48A7-C29F-4680-BB40-1703F7CDF8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6F60F4BC-065C-4EAC-8307-1530C6DFB1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369AC9C5-6AB6-40BD-B084-5EEE6FCB8C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6F346E36-0BAC-4D00-9D62-423EAB1E24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CEDE7762-ACD5-4CB9-BD1F-AFA43BCABB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0AEE0B0C-28CB-44F9-A45D-410F7B2298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2546D77F-B9A8-4ACA-8661-43AD1C8E99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B58D5FC1-D43F-493D-A110-7EAE356804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7D24C351-19FF-4994-99A6-190FDE506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B2319CE2-DAD3-4F1E-B200-D6976471ED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A1639B40-0FF7-48A2-ACD8-DB115706C3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40201623-3E9D-497D-A6C8-FFCF3D430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FBE5D30A-E979-43F2-B166-F60ADF8B58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1399799A-3D65-4739-8DB4-F8A3FAEDC7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70D71DCA-B18F-4315-8485-5B4176EE44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646FCD2A-1205-4DA2-AE4B-1549E98B42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CC3EF97A-1D0D-4658-ACEF-E8C7268A64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CDA910EB-6024-4FD8-A148-994675226E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B1FDB025-745F-4FDE-9DAA-015E2EEFBC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92A515B9-1AED-4E6E-8103-0788746741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BF46EC6D-CFCB-4069-BC9A-A9A7C48637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8D5C75FC-1045-4151-9AAE-D64F76EAB8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3A729419-B821-4620-8132-267332BC38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08" name="Picture 107">
          <a:extLst>
            <a:ext uri="{FF2B5EF4-FFF2-40B4-BE49-F238E27FC236}">
              <a16:creationId xmlns:a16="http://schemas.microsoft.com/office/drawing/2014/main" id="{64DAA6FE-7506-42AC-904D-3A5052C51A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12" name="Picture 111">
          <a:extLst>
            <a:ext uri="{FF2B5EF4-FFF2-40B4-BE49-F238E27FC236}">
              <a16:creationId xmlns:a16="http://schemas.microsoft.com/office/drawing/2014/main" id="{439A2864-A735-4506-831C-47EF7B6A14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3" name="Picture 112">
          <a:extLst>
            <a:ext uri="{FF2B5EF4-FFF2-40B4-BE49-F238E27FC236}">
              <a16:creationId xmlns:a16="http://schemas.microsoft.com/office/drawing/2014/main" id="{0184599B-6E06-4F11-9457-DC819657DD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4" name="Picture 73">
          <a:extLst>
            <a:ext uri="{FF2B5EF4-FFF2-40B4-BE49-F238E27FC236}">
              <a16:creationId xmlns:a16="http://schemas.microsoft.com/office/drawing/2014/main" id="{5157815A-6B5F-474C-A6F2-269094B6E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731B2E47-DC14-44A3-9267-B3AC108FD4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8A5CA7AD-A009-4BF4-BE50-AFA5ECFFD2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197F2329-BA80-4183-8A45-69E3563110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E425864D-451F-4FD1-A643-2DC3647456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FBA54956-9A94-405F-8AF7-1919AF604B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44D5B05D-6002-48BB-8350-6F3DF14848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59B7D92E-FE04-402B-BE7D-A3EAE7E20E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34295B45-BF2A-4065-A6F1-A50AC09D4D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0643887A-0162-4929-8969-2313F8C8AD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8DBBA5C0-34A0-4AD0-828E-ABE9B3C31D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65841AA2-DD49-4151-8413-AF1E7E0C19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8976BCE0-1908-4975-A345-496639067F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B3C2D1C1-863C-43B0-858D-2F623BE641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70079036-30DD-404A-AC43-9671C2F533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30CCCE48-0E87-4F1B-81B1-9E1BDAE95F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4C1CF69D-26A8-40A5-861C-66F9282A30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40CFD889-0867-4559-A75B-7197790C9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14609348-44BB-4D21-9165-52BD94DE3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613DFD86-2295-4CBD-834E-803662055F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5E7D8A38-A55B-4D51-A146-092323B1A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34DDFA47-4D7A-4425-B2D7-5D7192DC3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B9DA40EA-F63F-4047-9FF3-B89EBCF486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778A392D-0451-4F00-9A9C-3C2D840E01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AE714BE2-9289-45F1-8992-F791316053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574D0A7D-523E-4F91-8808-DCDD3060C4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370C1FAB-E364-4D94-933D-E9E8727A8B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9EAFB663-1270-4238-A4EB-378F417BB0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A826218D-5E04-444F-B73B-0183D2A30C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E1A81788-883B-4D87-BB94-FE52F285B3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3BD67E2F-4DA5-4664-9E4E-8DF97E8F9E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ACE400F3-7168-49F7-A663-CA06E70AFC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CFA7CC24-2184-4C61-9705-7D990C569E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319CBE30-F746-485D-92BC-9DC4181C0F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2B5FFA66-410B-4BF6-988A-4FD16BFEE9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754255E5-3517-41D2-ADD7-38286C962F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7FB6C9ED-59C2-4570-9E3E-87AD8E1AA0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A38A139B-077B-4232-B2F3-690532BCD5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8470CF7B-B0C6-4064-B503-4DEE67C3CF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61F8443D-3D02-46A7-929E-C0374A6F75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414618</xdr:colOff>
      <xdr:row>68</xdr:row>
      <xdr:rowOff>1</xdr:rowOff>
    </xdr:from>
    <xdr:to>
      <xdr:col>3</xdr:col>
      <xdr:colOff>605117</xdr:colOff>
      <xdr:row>68</xdr:row>
      <xdr:rowOff>190500</xdr:rowOff>
    </xdr:to>
    <xdr:pic>
      <xdr:nvPicPr>
        <xdr:cNvPr id="42" name="Picture 41">
          <a:extLst>
            <a:ext uri="{FF2B5EF4-FFF2-40B4-BE49-F238E27FC236}">
              <a16:creationId xmlns:a16="http://schemas.microsoft.com/office/drawing/2014/main" id="{BA075EBC-E9BC-4422-87FA-F48F5B86E6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1324"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0A22D516-25F8-4F7E-96CB-173BF85A89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F4F30538-B2CB-44D1-BA53-F8AD7FF2C9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A7D785EE-FE6A-4700-8BEF-D6E7216D1A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AA3DA557-FCE4-44E5-A3C6-6BE2B8CE99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D5198064-A27B-4B3D-8E12-5B664CBB1B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451A4C7A-F22C-47E1-A0A7-3096BB1C8D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BF729733-868C-4AFA-BE95-5874C2CB22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0D85FF9A-F47A-481C-88D7-4F572646E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511E7FFC-0991-449F-8A24-53B18CD30B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96DD86A7-D4AE-4DD0-87DB-EF10B1EE0A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5895A8A6-6647-410D-9DFA-DB4F840F0B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017B84D5-6C4F-43AD-99D5-B759A1E16D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D95C4947-FF3F-4225-B2F6-90F715C249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1516BA99-2EE8-4EE1-818A-F2BBB1BBD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C51BA615-A903-48E9-9537-2727A28550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280320EE-7313-4BE5-9B7B-27B5B4FAF0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0DADDFFF-BF9F-41F6-9CF4-A0FB9BE1D7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D5D00035-A861-4C03-9AFC-8C5B756DD0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D2FC8DB4-AACF-47ED-8491-AA07D4FDAF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82433896-62AB-4A16-9DD0-751905BBA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D54071AE-6742-4CB2-8C2F-6368FFC719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A9BAF92E-6419-4587-9D5B-F29CA5F640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559125A5-5A83-47E8-AFAB-98740A833A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FFD28D03-89F7-4B52-80AE-EAF59B99BE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ED6CBDAA-2FEF-40D0-85AE-C1FFBD3B56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DC9A713C-B932-40F1-AC35-E31FF13A3B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48AAE2FD-1D62-4FE6-B5FC-12883F659F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4C950320-9317-4037-9C4F-AE53BCE279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47B3E46E-C43D-4FD1-BA08-3425A746B4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39F59BFB-77C8-486E-9C5E-F0A712F848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12" name="Picture 111">
          <a:extLst>
            <a:ext uri="{FF2B5EF4-FFF2-40B4-BE49-F238E27FC236}">
              <a16:creationId xmlns:a16="http://schemas.microsoft.com/office/drawing/2014/main" id="{E5AC5C55-DE2F-4AC2-92A4-AE739B6DC5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16" name="Picture 115">
          <a:extLst>
            <a:ext uri="{FF2B5EF4-FFF2-40B4-BE49-F238E27FC236}">
              <a16:creationId xmlns:a16="http://schemas.microsoft.com/office/drawing/2014/main" id="{7E5BB2B5-9A77-4027-B95B-28950E027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7" name="Picture 116">
          <a:extLst>
            <a:ext uri="{FF2B5EF4-FFF2-40B4-BE49-F238E27FC236}">
              <a16:creationId xmlns:a16="http://schemas.microsoft.com/office/drawing/2014/main" id="{81A4595C-B582-4AAC-BD4D-B4187219FA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5" name="Picture 74">
          <a:extLst>
            <a:ext uri="{FF2B5EF4-FFF2-40B4-BE49-F238E27FC236}">
              <a16:creationId xmlns:a16="http://schemas.microsoft.com/office/drawing/2014/main" id="{D5050F46-123C-4F23-857C-65CDA42829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A1CE4764-EA5A-4F52-AB96-65F0D7234D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9B5EC815-7358-4CB6-A77E-78207F3AFC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BAE91A6B-9C25-40FB-9D56-9F52302805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3434DC4A-19A5-4EA5-B2A6-BBE4387F0E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E628EA9F-2B9B-4954-BE42-8E61E443DD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97C3184B-3159-477F-8725-81F24555F6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237985F1-1AAC-4DB9-AFB5-4A74E7F750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CCD05A9F-DFA8-4112-9A6F-79070B7AD0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9A5984AA-08FF-4F24-8751-8AA98B68DB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DF2E5659-D13A-441C-98A1-0CF098FAD4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916FC641-5A39-4860-904B-F6F41A7025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6B16A67A-03AE-46BF-AB68-EF565EBAA3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AFBCE57C-C15A-4359-845D-1049BAD6CE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F1F20C0B-44A1-4BFF-A5E8-FA8DD9D6C4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42CE0550-1401-483F-B619-D41FFEEF28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48444C00-56D5-4DE2-8A0C-22EFA52D9D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BB62A271-6843-4155-9E88-56FC9404ED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4429DDCB-7E0F-4040-9272-503600FFE5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9FCE4027-6360-4A50-A8B3-5C1D3956C9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3916257D-44EE-40D4-8F82-3131EDD77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C75FBEF7-C614-4597-8C97-2FCE71FDA9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DBA973FC-F444-4B0D-8572-560AB30A01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0533E0E5-B2E2-4119-A280-642ACA499E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F31E0D56-ECD6-4C6D-BA48-EBDEACDD8C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A31609D5-B0C6-4D64-B716-F8B95E7DD3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5F131D54-A52C-4F54-9490-7B985CE456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3650E4CC-B25D-407E-9CFB-6B051A0656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C006553B-D353-48FA-88D8-32220F12F8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217E9F1D-89C4-4A79-BBC3-7B2CED7624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B85F7B55-7241-480B-AB1E-469D092EFF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5A744FAC-135B-4F40-8103-BFDD2AC2C3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36851C85-3F79-496A-88B4-D4B7C05D04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4CC7D00A-BDB8-4EC1-A1A2-F834DC0BA2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B6E08FE0-3751-4658-A58D-4AEA4AC1B4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A4088A27-C0AF-40C3-B73A-84B021E006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E90D510E-4CDC-4B4A-84B9-6FA1B708CB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11C619D7-93A9-4B83-B34A-CED2B97906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61DE350D-0B91-48B4-97AF-D8D0B110F5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17C056D9-53FA-4281-99E5-9940F630C9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414617</xdr:colOff>
      <xdr:row>68</xdr:row>
      <xdr:rowOff>1</xdr:rowOff>
    </xdr:from>
    <xdr:to>
      <xdr:col>3</xdr:col>
      <xdr:colOff>605116</xdr:colOff>
      <xdr:row>68</xdr:row>
      <xdr:rowOff>190500</xdr:rowOff>
    </xdr:to>
    <xdr:pic>
      <xdr:nvPicPr>
        <xdr:cNvPr id="42" name="Picture 41">
          <a:extLst>
            <a:ext uri="{FF2B5EF4-FFF2-40B4-BE49-F238E27FC236}">
              <a16:creationId xmlns:a16="http://schemas.microsoft.com/office/drawing/2014/main" id="{D6AB8D3B-9784-47E9-8D18-644E290D97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1323"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3125A2F6-3464-47E7-A6FB-24C566391E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3A1C0F9A-C770-43AA-9719-0A554FA4B9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F21D19D4-5ED8-4915-8000-8D3D9C3DE1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9EE250A9-BBB6-4FC2-8D63-D101A16DAC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974C2B9B-7D7D-4F0D-92E6-AE6550096F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47D8C118-1227-4135-B63A-FFB334E6D7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C84859CB-9F9B-4FB4-8CE3-C17DA3ECED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F704C25E-1A0C-4FE5-863E-12FFF9E205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BD3D7A7D-ABF1-450B-8B47-59268D30E4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C30CABC4-F782-4B5D-B5DB-18D994B39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034D722F-0D41-47B5-8DB4-984FFDAE1D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4BCAC91B-25AE-48DC-B738-FBF4913166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189DFA40-0EE3-45A2-AC8F-2E5E14B103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5A37290B-6B7C-4509-A576-8B1C24D6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1701D6CB-CC27-4596-AE6F-E2C41DFC11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F528DFA4-A180-47F2-B1A9-8A8DFB8B4E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ED86D0E7-3643-4EA1-8814-D7EB1A3CAC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9BE6D6E9-4FF0-4093-B89C-5337A09963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4CF4593E-4CE5-4F06-A83E-E04C48F133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82591D0B-28BB-4144-8ECA-1DEE3140E3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23E9062E-00AC-4FAD-893A-190E81C032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B3BA1ACE-3662-4C07-A31F-6FA8F5A9B9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BB125004-962E-450A-B1D0-58BFF653E6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82BEF4FA-47CA-4200-8697-14056A2B79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DAB381B4-6527-4903-9692-36591EBBEB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BAC48CB1-CF4C-4CBF-9F14-ACEF883CB1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165624CB-D44B-4468-B7E7-F28BDDA673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7B36DD27-B78F-4689-9968-250737CFA6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BD90598C-8E1B-4E43-A897-38E8DBB46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660CF2F4-ECD0-49FF-B99D-299F5CCC81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2" name="Picture 111">
          <a:extLst>
            <a:ext uri="{FF2B5EF4-FFF2-40B4-BE49-F238E27FC236}">
              <a16:creationId xmlns:a16="http://schemas.microsoft.com/office/drawing/2014/main" id="{8BB17663-F732-4632-B6C8-1156EAC148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16" name="Picture 115">
          <a:extLst>
            <a:ext uri="{FF2B5EF4-FFF2-40B4-BE49-F238E27FC236}">
              <a16:creationId xmlns:a16="http://schemas.microsoft.com/office/drawing/2014/main" id="{2E5AF3AA-FA79-4AB5-BEAE-71ACFF177A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20" name="Picture 119">
          <a:extLst>
            <a:ext uri="{FF2B5EF4-FFF2-40B4-BE49-F238E27FC236}">
              <a16:creationId xmlns:a16="http://schemas.microsoft.com/office/drawing/2014/main" id="{58D2BD62-698E-4C1F-A309-D0CAB9C889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1" name="Picture 120">
          <a:extLst>
            <a:ext uri="{FF2B5EF4-FFF2-40B4-BE49-F238E27FC236}">
              <a16:creationId xmlns:a16="http://schemas.microsoft.com/office/drawing/2014/main" id="{C4C08C99-9B55-42C8-BF1A-D22DCC71A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7" name="Picture 76">
          <a:extLst>
            <a:ext uri="{FF2B5EF4-FFF2-40B4-BE49-F238E27FC236}">
              <a16:creationId xmlns:a16="http://schemas.microsoft.com/office/drawing/2014/main" id="{658FF847-88C7-4011-A6CA-80C8C60933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0B00ED51-7CB4-4A70-8011-129B545A65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1AEFE04C-16B5-46E9-9767-E87D4859E8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84AF8BD9-1F8D-40B3-849F-D1B1C3EAA1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12E13976-E733-414C-8076-54E275E7A7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CC26999D-3432-476A-AF7C-36648262AB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B08BB943-7B47-47B3-A3A4-957EAD041C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2573FC30-2ED0-483A-B195-A2A24804ED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6D7BB0FA-7007-4205-8E84-4431AE8864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64D0A791-1E99-4FE0-BC2D-5602BE56CE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2EB2342F-92B6-4239-A311-93CD58DE79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BD76C3AD-0A09-442E-BC03-568AD9AB80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3C71D36D-7FB4-4FD9-9A98-EC444D544B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A33C37BB-DE92-4735-B6C5-3037E44EDF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6D2B9653-9A34-41F4-9323-9BB73BC888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C50028D9-9504-4270-B285-5E7DE88440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D58B4399-6E21-408A-A3F1-9269B752FA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6E63F3AF-DA94-4068-9307-BD81C829B8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3CD62BB2-45BA-4E79-88B6-48F3C2C136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9058484C-818C-4510-8A04-487090DDF5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08561A11-D18B-4C15-8C01-A125571B92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9F01A73E-C5BE-4C18-9E66-96AF80D206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A65F3755-7D8D-4641-A600-843CF64A11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8EA01BD1-06ED-40FA-82CB-2D8DDD4515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492DE7AC-5BF9-4883-8D57-4B40A0ED0A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712E5456-934D-476E-9EF8-2A10C6DB0E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B4A0FD87-355A-440F-B712-C0AFB25734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EBD600A9-B776-497B-8974-58830592BA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C68276A6-DDD0-4D3A-A0A2-757BE3D6A5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C2BEB65F-E042-4D63-9BCF-6C26C3328E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92CB74B5-C586-4ED8-8B83-24DC85206B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7C25071F-1B4D-4A03-BD8D-8E4D201C86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A4982B97-EBED-4DBA-984C-1F211B98B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1AA70AF5-7C29-4A51-AC5C-35AC9A9C89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E13DEA2E-953E-4C26-82BD-1D127DFCF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EE5D337B-1227-40AD-A41B-4AABAAF04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B06460C1-2AAF-4D8A-8099-DFF24D757D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50EE92C8-05C2-42E8-ACAC-2D9FE2B9F8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D938EBB8-005A-47D1-BE13-C465784EE2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EC51F1FF-45F0-4496-AA44-B64FFC2270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403411</xdr:colOff>
      <xdr:row>68</xdr:row>
      <xdr:rowOff>1</xdr:rowOff>
    </xdr:from>
    <xdr:to>
      <xdr:col>3</xdr:col>
      <xdr:colOff>593910</xdr:colOff>
      <xdr:row>68</xdr:row>
      <xdr:rowOff>190500</xdr:rowOff>
    </xdr:to>
    <xdr:pic>
      <xdr:nvPicPr>
        <xdr:cNvPr id="42" name="Picture 41">
          <a:extLst>
            <a:ext uri="{FF2B5EF4-FFF2-40B4-BE49-F238E27FC236}">
              <a16:creationId xmlns:a16="http://schemas.microsoft.com/office/drawing/2014/main" id="{770B44B6-BA43-4509-8C4E-AD21129887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0117"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707D9A5A-14C0-4585-80E5-725B47A507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FF45AD03-4136-4947-BCB1-E3827ECB61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4685D2CB-CDF5-4FFB-9413-65999FE7AE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FF101FDD-92C2-4908-9ACB-52E962C120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1A1FF661-3273-4603-AFED-61D78A0ADF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6A0916E2-960A-4220-95F4-5A6727D67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7A38417C-5FF6-43C4-8C72-7DC65B35B7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A5988A04-D5F3-40B2-BC41-BE481A4636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13CBD000-E9C5-4531-A014-76A639E7A8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8E73BDF1-F166-4697-A55C-0B2FB6BA75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0BD3EEBC-D507-4555-A648-5AEFFA5E05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F8D2F9A4-74D3-4D31-87DF-664B040CC3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E23D1367-17F6-4AB3-8F61-12AC9D6683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25AF70EE-B52B-4966-B4EE-56E7FC41B1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B8AD343A-D57B-471D-A32D-4C11DC8F9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F3C6A8FB-32AF-4B56-9005-F6178F4526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E777E3E4-A37A-4FFD-B9BB-2F35600551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7B0A65F6-22B7-4C2C-9749-C7EC5CB645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49ABBC2A-7AA8-44C8-A070-CB1DAB7F38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D852AC59-69A2-4320-AB01-19C7D5546A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4CBE82B4-E609-4267-99F3-188A0FAB9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21EB8978-8865-497A-AAC2-34D55019E8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15938DEE-C177-4556-BCF8-F5C57A586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E4AABDFB-86DE-4C42-82FE-7AFD268468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F45F4422-DE2B-4D38-A908-89AE769434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2F7E5754-1480-495D-B8C7-1F962DFE62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E27C1B5A-C74E-40D3-99EA-49652DC59E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D35E9B51-C974-4AD2-9250-3845ECBD98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36AA4078-A991-43FF-93CC-5E0641E4F7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1BF01EBD-872F-485B-AF66-7FEC070BE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2" name="Picture 111">
          <a:extLst>
            <a:ext uri="{FF2B5EF4-FFF2-40B4-BE49-F238E27FC236}">
              <a16:creationId xmlns:a16="http://schemas.microsoft.com/office/drawing/2014/main" id="{57524128-2357-4795-A207-BAEB256FD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6" name="Picture 115">
          <a:extLst>
            <a:ext uri="{FF2B5EF4-FFF2-40B4-BE49-F238E27FC236}">
              <a16:creationId xmlns:a16="http://schemas.microsoft.com/office/drawing/2014/main" id="{DFD87F43-D1F7-4A9F-AF48-C865007C8C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20" name="Picture 119">
          <a:extLst>
            <a:ext uri="{FF2B5EF4-FFF2-40B4-BE49-F238E27FC236}">
              <a16:creationId xmlns:a16="http://schemas.microsoft.com/office/drawing/2014/main" id="{B2BD1840-C7F8-47AF-9896-9570D26E95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24" name="Picture 123">
          <a:extLst>
            <a:ext uri="{FF2B5EF4-FFF2-40B4-BE49-F238E27FC236}">
              <a16:creationId xmlns:a16="http://schemas.microsoft.com/office/drawing/2014/main" id="{BEBF0A98-B796-4368-B2BF-0DAAAAE993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7" name="Picture 76">
          <a:extLst>
            <a:ext uri="{FF2B5EF4-FFF2-40B4-BE49-F238E27FC236}">
              <a16:creationId xmlns:a16="http://schemas.microsoft.com/office/drawing/2014/main" id="{C27EE6F1-910D-4159-8FC0-795551C67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93670FCA-2C14-4D24-910F-3362BA1519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F85BCB57-3908-42C0-825A-638C1C2030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BDE7ACC9-8E2A-4EB0-9565-AB7E1344EC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2C2E03B9-911D-4651-A029-02337A2ACD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D6A97B5B-EEA0-45FC-98BD-C7B3CB4478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11C79086-EFDD-433C-BD29-CC74435BF9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62037F56-6ADF-472A-B4FD-252DA3A34E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06816ACA-F068-4D4E-BC5B-8EA8291302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E806B081-EE1B-4B25-89A0-6D7E22A400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E06E2696-B869-478D-9D09-255304E3BE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B0D9EF30-A7EC-4A38-B7D2-6FCC1508A4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7FC6C1DD-E9B0-4385-A149-0056179BF0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D40CC9AF-8FC0-48B2-A686-E450A43175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F8EA84BC-FE3F-422A-B2BD-DF1821759D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A9A9A1FF-4777-4659-B501-39D5BDEFBF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543B3980-2FBE-4A4C-91B6-B19AFAF49E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D4ABDCB6-B5C9-460D-9FC4-48D1FB37D3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37A73F38-43C8-4E9D-BE6A-FEB19D90B9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AB9CCDA3-E8A9-4257-8897-7B6325EC74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67CF7491-8CCB-4735-A61D-9A1861DB0F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3482E768-1D92-4314-B577-20D285FC01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67C2FBB8-2A8A-47FF-BB74-075E9A0BBE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BFEBF314-B02A-4B5F-BCA2-F208B2680D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C437A960-7794-435D-B5C3-CEC65C721A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EBA2CE75-8C5F-4DF5-A2C2-366018220A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62C2C9CE-1ABF-4353-BC59-CCF62C909E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CD3C5BB6-9133-41FD-9686-07A5665DCD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AFE323D3-0014-4DA2-B375-79F95B268C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BBCDDDC1-F043-49B9-A494-CED272B6F4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B52C1754-CA06-4F81-A024-3BE5C3754F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1191B6A4-3F05-4956-906D-945243D38B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0C2F87C0-75C5-4C50-A707-877974DACE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18592F4B-75E2-4A8E-B8B7-A2A2D2E9E9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ED5B59AD-5147-4209-8C07-22762D7BE0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272FE166-3B19-443D-BDBE-424D61E823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A7B53BEC-4FB6-4839-BA52-19A238432D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3F51D6E0-5215-4126-BAB1-72A2661CB9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CC8F448E-9499-4D1D-BB4E-1B9172E494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C5BFE33A-B6D6-4D3B-B0C4-F369A3A305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414618</xdr:colOff>
      <xdr:row>68</xdr:row>
      <xdr:rowOff>1</xdr:rowOff>
    </xdr:from>
    <xdr:to>
      <xdr:col>3</xdr:col>
      <xdr:colOff>605117</xdr:colOff>
      <xdr:row>68</xdr:row>
      <xdr:rowOff>190500</xdr:rowOff>
    </xdr:to>
    <xdr:pic>
      <xdr:nvPicPr>
        <xdr:cNvPr id="42" name="Picture 41">
          <a:extLst>
            <a:ext uri="{FF2B5EF4-FFF2-40B4-BE49-F238E27FC236}">
              <a16:creationId xmlns:a16="http://schemas.microsoft.com/office/drawing/2014/main" id="{B008D9D9-8F16-42AB-BB87-4D34C35D9B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1324"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1FBD911E-933D-4873-ACB4-96025932D0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33923DEB-3CE5-4F7F-BBA6-B8955E5606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450285CD-EF0D-4E91-95B1-55F8E63445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43038A2A-1004-4425-9430-82A9B3FDC7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9A748165-5904-440A-BBB6-9390AA14CF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9739E648-E8B3-48EC-8D01-C0E33552AF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C62A3815-F695-420F-818F-996EF829A5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114AB9F3-BC2B-4F1C-9FD8-DFBCA0E339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3437D21F-6D72-47A5-92F3-9CBF0F258E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5B45FC95-76E2-4CC0-9D9C-56C03E2ACF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378FE979-C737-4DE8-BD73-5BB0BE76E0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C5E5D6AC-AB07-4627-BAB1-101C667DB5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DFB58B9F-5383-4FE1-8C65-C243448531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EDEA4AF0-3955-4EE3-94D1-9E91E387DB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177A97B6-369B-4E84-BEEE-70EA77BEBA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EB06D485-FE06-421F-BBA8-2393BA963C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0B42BE1A-C6B7-485E-A0DB-1D33E2E3E3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AEE21F50-F061-42C5-A252-F00E038CA7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ED70E0DE-E0C8-4E93-91BF-188094AF02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212C59E9-0686-4C75-9618-260BC37E1D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CE8ABF50-0FA8-437F-87A1-7E12D19F82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61CADCD3-57EF-4341-AED7-069BFF3CF5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7D120E1D-391E-4477-B90B-D060A9D437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E981B0BF-7543-4996-B180-716FDADF2E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9AFEDD00-EDDE-46D6-8C71-E2BB71C75A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384A7425-0C39-45DF-8D53-578C449796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B66A6E65-1EF5-4BEB-8802-4468115E7A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F81B4FA7-ED7E-4382-907A-EF7D006F21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10A9262B-A594-432D-8B41-D5E85E615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BAA30F72-F195-41B2-BF93-47B937A281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2" name="Picture 111">
          <a:extLst>
            <a:ext uri="{FF2B5EF4-FFF2-40B4-BE49-F238E27FC236}">
              <a16:creationId xmlns:a16="http://schemas.microsoft.com/office/drawing/2014/main" id="{82887749-C14C-4A1F-919C-7461C268D5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6" name="Picture 115">
          <a:extLst>
            <a:ext uri="{FF2B5EF4-FFF2-40B4-BE49-F238E27FC236}">
              <a16:creationId xmlns:a16="http://schemas.microsoft.com/office/drawing/2014/main" id="{CB6B278F-EAE9-4029-8C0E-7A6C9B970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0" name="Picture 119">
          <a:extLst>
            <a:ext uri="{FF2B5EF4-FFF2-40B4-BE49-F238E27FC236}">
              <a16:creationId xmlns:a16="http://schemas.microsoft.com/office/drawing/2014/main" id="{65C2F382-30AA-43BB-B17C-3E2814E152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24" name="Picture 123">
          <a:extLst>
            <a:ext uri="{FF2B5EF4-FFF2-40B4-BE49-F238E27FC236}">
              <a16:creationId xmlns:a16="http://schemas.microsoft.com/office/drawing/2014/main" id="{0E954633-ACA3-41DD-928F-C8942ECEBA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28" name="Picture 127">
          <a:extLst>
            <a:ext uri="{FF2B5EF4-FFF2-40B4-BE49-F238E27FC236}">
              <a16:creationId xmlns:a16="http://schemas.microsoft.com/office/drawing/2014/main" id="{B16BCDE6-4D54-4C0A-B951-0C005479A9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9" name="Picture 128">
          <a:extLst>
            <a:ext uri="{FF2B5EF4-FFF2-40B4-BE49-F238E27FC236}">
              <a16:creationId xmlns:a16="http://schemas.microsoft.com/office/drawing/2014/main" id="{C28483A2-8697-47EB-9508-A84240E063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8" name="Picture 77">
          <a:extLst>
            <a:ext uri="{FF2B5EF4-FFF2-40B4-BE49-F238E27FC236}">
              <a16:creationId xmlns:a16="http://schemas.microsoft.com/office/drawing/2014/main" id="{C431476C-0F85-49AC-BCD0-533C449896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6F2BBCF2-C7FF-40B3-9BB6-21AE1B3B0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00DB4672-9DE6-4BCB-8AC7-0FA614AF7A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CC190E4A-BD8F-4A84-BE78-0DD8542857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76AD86EA-A736-4EFC-9C6F-7A0EF6EDD5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055FC6E6-A3D5-490F-A2E6-513167EDA0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F2E76B17-C5CD-4858-8A50-C52139781C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5269D7F9-12EA-45E1-8B0D-4B34C7BF2D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3209C396-6BAB-40E9-A1DC-EC25F18F2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488840D5-3997-4BE7-8F78-1DC05BD72B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156DF59C-9BC6-43B0-9DAB-361BD4A68C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0DFE3C1A-968F-450C-B37E-211F3C3F90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E23211FF-B59A-4852-BB5F-426F1D637E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C3179816-C365-4EB0-9435-F6BE6813DE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F9BF048D-006E-4CFC-AFF7-897728A4A0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E24F7B64-4930-4061-8F15-3852607607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BDBE1C70-F994-4F61-946A-01B9F78CF8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306BA4F7-EE7C-45EC-834A-274F1295D9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2630B1D0-8D15-480F-AEA1-0F18BB1656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7C8C21CB-B363-40EE-A881-31F2A53166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DE91A8FF-FB35-482C-A4D6-E93A400EC6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DB6EAFCA-25CC-4091-973A-869E2224EC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E21FBB02-78A9-4509-A710-382DCC9B0A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60786F79-9397-48F0-AA7C-34D13BE786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4F08363C-5231-4F64-AC61-6FAADBDF22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15B9F243-5C45-4447-A50E-CB6C00963E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A9727F2E-BF5F-4644-8E4B-A2E6F2F838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77652713-8A23-4ABE-B701-591269B59D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B887E68A-F4EE-43D6-87F8-B566F0A2A3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C5023E1E-D2AD-4C55-8885-9189B3255E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C4B23C8F-E5F2-46A6-AF41-0D22A03AD9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538FA895-C04B-4CA3-877A-8CFD4DE850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1FD94012-3ED5-440A-AD2B-7C3F5D3620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0FE72702-E16F-4FB0-9DCD-D80421AB1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36A9C806-DB68-4DB0-9C78-E8B8A290DA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FADA877B-275B-4AFF-A7E4-B735934AE0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8300D1D6-0E83-4869-B780-631BC4E2FD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FDA6CADB-0576-4656-9D34-34F8A90C44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17D11BD6-8EE9-442F-A3B2-8E68C16999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C9B4997C-E238-4DF9-862C-79EF8E324A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392206</xdr:colOff>
      <xdr:row>68</xdr:row>
      <xdr:rowOff>1</xdr:rowOff>
    </xdr:from>
    <xdr:to>
      <xdr:col>3</xdr:col>
      <xdr:colOff>582705</xdr:colOff>
      <xdr:row>68</xdr:row>
      <xdr:rowOff>190500</xdr:rowOff>
    </xdr:to>
    <xdr:pic>
      <xdr:nvPicPr>
        <xdr:cNvPr id="42" name="Picture 41">
          <a:extLst>
            <a:ext uri="{FF2B5EF4-FFF2-40B4-BE49-F238E27FC236}">
              <a16:creationId xmlns:a16="http://schemas.microsoft.com/office/drawing/2014/main" id="{F2D76608-79B6-4C09-ABE2-064C2F358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7B2B980B-0228-421E-903A-6944A97F9B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6865E55C-0D6B-48B4-8D25-DF50823E8F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C1E4147A-2B45-43AC-A8F1-E52ACC5943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C21BE3FD-3FD5-4375-AF8E-61EB24BE6F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233A13DE-1053-4372-A862-F7F6C526C8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7CACB1ED-FA45-4442-8B59-3BB939CCF5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F5F6D9D7-CE50-4F74-9A32-41BBB30BAD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BA30CCD9-D5F0-4351-A476-50DB945ACC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077BD1B3-5F0C-4D28-BAE6-1141A9DC14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36818815-4E49-42D2-BC11-62EA385255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EF821229-5A9C-4445-83BD-F01DA6264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1AAA6D3B-73C6-477C-8356-362E23136E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2F7F23C9-2BDD-45B2-9747-73B167D6F4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A6350178-05A4-4E0E-A864-446572C0B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53739DD8-2021-461B-8711-6CC99CF71A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82028855-403A-45A4-97CF-A6E4D28FB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3DE12C15-5D9E-4088-ABE5-FB8CCA77C0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52203C71-62B9-40DD-92B7-1EC8F02591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490D5A15-9EA7-416E-B582-D1F51092E8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D9BF8558-332B-4865-B156-BD2FFFEAE1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85D8B725-98B9-4477-9D38-74FF2C9FBE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F2981ECA-79A1-492F-9DA8-7E552687BE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A965249B-9885-4011-9C71-EF93DC7393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61574C4F-6CE8-448E-8561-E656A428D4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DD17D83D-EC88-45A8-9E7B-89BCAB8D1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6FA86AFF-A541-4A93-9D9D-0906EA54A7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C58CD9B5-0D6C-40F4-8974-71951C29C3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B590B2C8-0A18-45CD-9B23-F028F5102D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7280D3BD-4266-483E-BF62-E1DF9685A1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3E7E4273-2DC1-4A94-AD87-C879F3458A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2" name="Picture 111">
          <a:extLst>
            <a:ext uri="{FF2B5EF4-FFF2-40B4-BE49-F238E27FC236}">
              <a16:creationId xmlns:a16="http://schemas.microsoft.com/office/drawing/2014/main" id="{E225CA61-686C-41A1-B9A9-DF26834B3C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6" name="Picture 115">
          <a:extLst>
            <a:ext uri="{FF2B5EF4-FFF2-40B4-BE49-F238E27FC236}">
              <a16:creationId xmlns:a16="http://schemas.microsoft.com/office/drawing/2014/main" id="{41A016C7-D2E5-48D8-852E-1B7147C2C2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0" name="Picture 119">
          <a:extLst>
            <a:ext uri="{FF2B5EF4-FFF2-40B4-BE49-F238E27FC236}">
              <a16:creationId xmlns:a16="http://schemas.microsoft.com/office/drawing/2014/main" id="{31377457-3AAB-43D9-B777-1CFC93B4EC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4" name="Picture 123">
          <a:extLst>
            <a:ext uri="{FF2B5EF4-FFF2-40B4-BE49-F238E27FC236}">
              <a16:creationId xmlns:a16="http://schemas.microsoft.com/office/drawing/2014/main" id="{315AABA7-44D0-478A-82D8-0D2FEFAC6B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28" name="Picture 127">
          <a:extLst>
            <a:ext uri="{FF2B5EF4-FFF2-40B4-BE49-F238E27FC236}">
              <a16:creationId xmlns:a16="http://schemas.microsoft.com/office/drawing/2014/main" id="{1076C369-94C7-4C1F-BB1C-2DA39DEA3A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32" name="Picture 131">
          <a:extLst>
            <a:ext uri="{FF2B5EF4-FFF2-40B4-BE49-F238E27FC236}">
              <a16:creationId xmlns:a16="http://schemas.microsoft.com/office/drawing/2014/main" id="{AC40F131-72EB-4977-BC16-8FE297812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33" name="Picture 132">
          <a:extLst>
            <a:ext uri="{FF2B5EF4-FFF2-40B4-BE49-F238E27FC236}">
              <a16:creationId xmlns:a16="http://schemas.microsoft.com/office/drawing/2014/main" id="{D5B9BF89-73E7-41D7-AEE4-C29C03C365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9" name="Picture 78">
          <a:extLst>
            <a:ext uri="{FF2B5EF4-FFF2-40B4-BE49-F238E27FC236}">
              <a16:creationId xmlns:a16="http://schemas.microsoft.com/office/drawing/2014/main" id="{C13A20B9-959E-43A7-9E57-EC1F981170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B2F658B5-37E9-4FA2-B748-A8DFB55BCD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E6777872-F3E0-4ECC-89E5-26EA719BF7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1FCAE5C9-D82A-40AE-8E60-D450D6FE1F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87D4AB05-80E1-42B2-92F2-5F82512543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2C7AB00E-B25F-425E-9656-84C78C5CB4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BC32D7A5-3A67-41AF-A4F4-34E6AEDDAD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D7B700E7-8F75-4889-ABAC-85746B38B4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9C94F2A8-A69A-41BD-BFF1-0CB6983E84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CDFC5A64-E910-4A5F-9305-78288DE254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422B6F4C-184D-4EDB-B4B6-100E951CF0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CCCAE8EF-51BF-4136-943B-5B9489644B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22067B93-7C28-449C-98C1-1AC7D4A93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F469DC51-0102-45C7-9D3D-AE9755CB6A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3714E332-12B2-46B8-A10C-03E18C808D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624AF61F-2D82-4AB2-8DB6-B4A2CB8CD5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4B13D9B6-D4AB-483F-AA3B-ADFC1196C5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F609FD8B-A90D-4DC6-BD88-3151ACFEB2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D249D8B5-3797-4805-8D7A-FD97FEDE5D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ED456861-87F1-4803-A0D3-8F56DEEDA6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EB6C6383-E952-4CBD-ACDE-E768130C78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91B81FA8-0C5F-48B6-BB39-93B8211142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B8666FFC-3E40-4D6D-B30E-8164FD1B6C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1CC143C1-A962-47FF-9768-3559D20EA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B5D9BB35-5EDE-41C9-A811-DABF861703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2AB97D83-2895-4AC2-B206-F56222A938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B66B2353-92E0-4061-BB9D-E176D0E76C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673A6047-3C96-4853-B5BA-1C979C932D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3F678729-5AC8-472E-AE8A-C3C5CA7A22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17FC0966-0756-439A-95EE-09E3A5F227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6EC881A8-A76F-4865-B64A-E888B2670B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4D5EFCBD-FF23-496B-AC38-41FB16B468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C8677D58-FCB1-4558-B092-D83488FD24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989A2D84-A794-4C1D-9E7E-7599B4EFB9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00521202-74A7-467C-B096-09A8770C5D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85D565DC-338B-404C-A56B-4C7C8E65B3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9EFB0D4B-4C97-4802-B0B4-61C809F3A5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3D747045-528E-4222-BE01-ABEF994B21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3738A7DC-3BF0-464F-B161-593927ACD8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5384D9A5-53CA-48D1-9CED-380F49A6F6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392207</xdr:colOff>
      <xdr:row>68</xdr:row>
      <xdr:rowOff>11207</xdr:rowOff>
    </xdr:from>
    <xdr:to>
      <xdr:col>3</xdr:col>
      <xdr:colOff>582706</xdr:colOff>
      <xdr:row>69</xdr:row>
      <xdr:rowOff>0</xdr:rowOff>
    </xdr:to>
    <xdr:pic>
      <xdr:nvPicPr>
        <xdr:cNvPr id="42" name="Picture 41">
          <a:extLst>
            <a:ext uri="{FF2B5EF4-FFF2-40B4-BE49-F238E27FC236}">
              <a16:creationId xmlns:a16="http://schemas.microsoft.com/office/drawing/2014/main" id="{9CAF983A-61D9-4110-86A2-18843CC423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3" y="14253883"/>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092A9774-593D-4387-A7A6-E014F60905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6942A87D-5FA1-48CF-8AED-8616AE7AA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91B72C9C-F2BD-4D10-BDA4-2DB49C1377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292D6873-A1C4-442E-B604-E81FFE5CAD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71C6E20E-A5ED-40B5-AF15-D91CA274AD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10E0D1C1-0C87-4B64-8E9F-154E12F2BF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F8B98DB0-F2E6-46B0-B49C-49B6026B99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58B387A9-A531-49D6-8115-4DDB2027D3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D1CD17EE-E1CB-43CA-9E36-42D3840079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D2035CC9-604D-406D-BCB0-6A0774CCE2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065FA193-4D33-40DE-80A7-34BF5ADF53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AF098BFD-3824-4C05-8D33-EEBC0C3224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D672CC45-D1A3-491D-A028-09AEDEF0D6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1D5DB066-17C6-4C4E-8BAF-067136962E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09DF20B6-353C-45B3-A3B0-454FCC0037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56BBC4EE-A9D2-4B90-9A37-C097893E9E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14C7BD55-F9D4-4367-BB7F-C9E019EC39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DEDE73D7-275B-489A-8D6D-D281EE72F8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97190FE4-628D-4F82-BFFF-6828C6D6AA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8B7DCAE9-EB90-4059-9ABE-85CE9BE769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3752A240-A5DA-40D0-A18C-7921AB1B9D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80025DD7-5822-4BFA-BB0E-27491EBA15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A84FF800-A108-476C-9992-37B8CBBC4F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2037C381-34A3-49E4-8171-A9F8C4736C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A1D5F1A2-391E-4BB6-801F-D613EAB948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522549CB-64B4-4C03-BE3D-4982D6A1DA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5B3A2D75-E9C0-452E-A7B3-2F5F3276FF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9988CCC0-5283-408A-A15E-2C635E10C4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2AE54AD2-FDDE-4A76-8328-EAFC44932F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BCD20171-A69B-4E25-A850-F23D9B2C9F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2" name="Picture 111">
          <a:extLst>
            <a:ext uri="{FF2B5EF4-FFF2-40B4-BE49-F238E27FC236}">
              <a16:creationId xmlns:a16="http://schemas.microsoft.com/office/drawing/2014/main" id="{56322666-5D04-4AA8-BC15-C8C94A654F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6" name="Picture 115">
          <a:extLst>
            <a:ext uri="{FF2B5EF4-FFF2-40B4-BE49-F238E27FC236}">
              <a16:creationId xmlns:a16="http://schemas.microsoft.com/office/drawing/2014/main" id="{0875B407-C306-4D7B-87B9-0402239C16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0" name="Picture 119">
          <a:extLst>
            <a:ext uri="{FF2B5EF4-FFF2-40B4-BE49-F238E27FC236}">
              <a16:creationId xmlns:a16="http://schemas.microsoft.com/office/drawing/2014/main" id="{DBA33BF4-C83C-4600-A287-31E36DD057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4" name="Picture 123">
          <a:extLst>
            <a:ext uri="{FF2B5EF4-FFF2-40B4-BE49-F238E27FC236}">
              <a16:creationId xmlns:a16="http://schemas.microsoft.com/office/drawing/2014/main" id="{E02B7C61-269E-499B-BE9C-DCC269F42A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8" name="Picture 127">
          <a:extLst>
            <a:ext uri="{FF2B5EF4-FFF2-40B4-BE49-F238E27FC236}">
              <a16:creationId xmlns:a16="http://schemas.microsoft.com/office/drawing/2014/main" id="{9F67DCDD-0011-4570-BD3E-75B8BCCB6A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32" name="Picture 131">
          <a:extLst>
            <a:ext uri="{FF2B5EF4-FFF2-40B4-BE49-F238E27FC236}">
              <a16:creationId xmlns:a16="http://schemas.microsoft.com/office/drawing/2014/main" id="{03FD7B1D-7BF9-49DD-ADF3-462E1C8223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36" name="Picture 135">
          <a:extLst>
            <a:ext uri="{FF2B5EF4-FFF2-40B4-BE49-F238E27FC236}">
              <a16:creationId xmlns:a16="http://schemas.microsoft.com/office/drawing/2014/main" id="{318CDF2B-5404-421F-ADDF-E14F7D3EBC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81" name="Picture 80">
          <a:extLst>
            <a:ext uri="{FF2B5EF4-FFF2-40B4-BE49-F238E27FC236}">
              <a16:creationId xmlns:a16="http://schemas.microsoft.com/office/drawing/2014/main" id="{9EA1243E-A663-4364-A58C-00C7FE2248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3A21DC49-9B66-4D84-9FCF-9BA2B0AB2C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8AD05886-D383-4CEF-A698-24831316FF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286C5DA0-C0D2-425F-846A-C4395AC3FE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0C15225A-C8B4-409B-AD93-F07E4E80A2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95A6748C-F47F-48A7-A867-AF6F26CFC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061C2ED4-C644-48DB-A0F4-DAD9122639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0DCBC8CC-C395-4940-8AA5-5D645B5AF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BA3A62CF-4544-4187-87EC-DC6078477D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013A92E9-3B0C-4D83-857E-45EAB94614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F464CF31-7E4F-4C75-B911-13611547D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B8ACD60F-6837-4E69-B2C3-DA317E3FD5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627CFEB1-ABB5-40F5-BAEB-CF32FC23A6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F23324B7-014D-4FB0-97DF-16705EC339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F2E9FD9C-ED62-4E1C-B0B2-99A4AE3202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35C4109A-3297-4BA8-B862-F853BAE7E0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53E63906-8826-4435-AB7C-CAC1FD5159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744E5C91-1906-4CDF-ACA4-52820EE5F1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1B1841CF-CFAA-455F-9D6E-B0D73D48D0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92A027D2-C8B4-43AE-826A-57D6BC2989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6388B8E1-CED0-4088-B96D-72B137DFC1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DA3E2A32-90BB-482F-99EA-FB39437A64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B657943B-FBA0-42A6-BFE4-C9C490E4AE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11EB1353-C058-4A90-B8D4-7C103AE65D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75A59FD2-C731-4763-BA8F-D1B7696E13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B9EDA02E-46A6-4E1B-A4B2-97C2483A0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FE55E660-8916-4511-B70E-3B293D3B44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FF2B66E8-C31D-4126-B6F5-0C8758006D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B21DDAB1-9A8E-4781-BA94-F95ABEB899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6FB6A2EB-848C-45EE-AB7E-E65373ED0B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70AEB409-C010-4AB2-86AC-C1347733BB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F52E8A47-3D45-4CBC-97ED-A98C7BFF16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CEE140C8-833C-43DD-A78E-77EADF37AA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54EDFF6D-FB51-45E3-8D11-85EBE3044E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AC3BD162-6A4C-44A9-A75B-C6C66D1B70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5F37E13F-083B-493C-91AD-754B1BD885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30FAD3A3-7BCC-4530-8429-F1F61122EE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5AFCABF8-670B-4292-AE37-275EBC63AA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9722BDD5-2084-4FC2-A94B-1791714A0A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E11DC3CD-4E17-4B33-A76D-98539A893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381000</xdr:colOff>
      <xdr:row>68</xdr:row>
      <xdr:rowOff>1</xdr:rowOff>
    </xdr:from>
    <xdr:to>
      <xdr:col>3</xdr:col>
      <xdr:colOff>571499</xdr:colOff>
      <xdr:row>68</xdr:row>
      <xdr:rowOff>190500</xdr:rowOff>
    </xdr:to>
    <xdr:pic>
      <xdr:nvPicPr>
        <xdr:cNvPr id="42" name="Picture 41">
          <a:extLst>
            <a:ext uri="{FF2B5EF4-FFF2-40B4-BE49-F238E27FC236}">
              <a16:creationId xmlns:a16="http://schemas.microsoft.com/office/drawing/2014/main" id="{B103FA63-A47F-478C-97DB-044C97CD66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7706"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D819B7BA-5F90-4477-A50A-B969C9ACFA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6E395B25-2E27-47C1-B3E4-B27D3FD1A2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A9444F8C-6FE9-4559-A45B-31751D303F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0E8441D3-9BAD-49A6-91F9-163052EBD5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B59FE59D-356B-49A6-8520-92AE18FADD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E535C399-CB98-4DD5-96CA-005DC040F9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B780472B-FA77-46C6-A8F0-AA2BD947D7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05D40EFD-D875-4E80-9A63-15BC868900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DAAE020B-FD50-4048-895C-C5EFE6C121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8636EA31-1AB0-4A10-8723-FA4D9711E0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E0FBF2AB-3EE2-4E2A-9417-5180C07B86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88F428D8-A11A-4350-93B2-CAC5D1D1A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4401E3EF-7BE2-495B-A219-A2BEA8387C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B7F0B11D-627E-4C69-A5A3-2B5F1FAEC4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5E18C0F8-789E-4F8D-AD9D-00C17E2A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7B8CF1B0-CAD9-49B9-AAA9-41DFF8F2B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389DBF7D-A77D-4098-92E5-976C65D03F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6851" y="11206"/>
          <a:ext cx="190499" cy="190499"/>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6B765FA4-25ED-47E3-B2CF-9EF3859300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08AAFB84-9704-4BA2-901A-45F170264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521B795C-12A6-4B63-82EF-CD868B1B6C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9D2CAEC0-053F-4DBF-96ED-4BC08DCE61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3D1C16A7-3AB9-4351-88E8-1BF429ABAC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89984211-ACF6-40C7-A83C-0C86725ED4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1347CBCE-F390-4809-AB31-FAB332BABD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282F961D-2B92-4338-8A8B-B703002655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05314BD6-949B-401B-A988-25000B695E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D3F0DE3E-D054-4C91-BC94-F45898F9A2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A4A72351-A8F0-4B83-BE59-A789868045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D145DB14-32D9-489D-BE6D-08A827305B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4ACA9345-EC1E-4BD4-BFE7-78182872A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9BB4F05D-48B5-435F-825A-0176103FFB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F433E8CB-9A5D-4174-AD6F-CF266C033D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D7091547-F036-4F0D-856D-24921455AD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570C40EA-0E4A-40AF-AA2E-22C63B6CBE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CCF3C49F-BC6F-489A-8DA6-8CBFBB8F3D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A39E77E4-CE69-4C4A-BD30-67B26ADAF7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CF07356B-24DA-4B55-B013-6FA67BB284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CC214481-51A1-40D2-AB47-191CD5B2B8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5CAABCE7-FBD2-408F-9DA4-446D62948B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C46575FC-FE5E-4B06-83FE-8B1003B1F9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55F045E5-606B-4F0C-A82C-EA9311060B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4AEE53FD-0A9A-470F-AFD1-2BAE774496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FFD4FCCB-F179-46C2-97A6-A4A8E0F9B5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37CA6952-CC4D-437D-8F6E-88FDB36D0A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38FFD5D7-F9E4-4FE0-A781-78EE151E0D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7796CDA7-DAD2-498B-BE02-FCBBDD2D5C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6242E3A2-FF1F-4E20-BCAF-3DCDEB54FC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DDC7623F-62F3-4769-8AFA-CA734B762D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5B16ED56-BFA9-463D-954D-3FC9478395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744C8A2E-03D8-43C2-8CB3-43E1D9F705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01E7AF1D-08F0-492C-8C2D-1E229C905E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F9710BDA-EA2F-40B5-9165-7730C8D430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14A9BD30-341F-4969-9587-364D95DE4C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09820438-AB5F-4292-91E7-7168E00875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4A3405FB-7108-4126-8CBC-1268CEB3A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F45E69F8-D54D-4540-8F16-894CA008A3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392206</xdr:colOff>
      <xdr:row>68</xdr:row>
      <xdr:rowOff>1</xdr:rowOff>
    </xdr:from>
    <xdr:to>
      <xdr:col>3</xdr:col>
      <xdr:colOff>582705</xdr:colOff>
      <xdr:row>68</xdr:row>
      <xdr:rowOff>190500</xdr:rowOff>
    </xdr:to>
    <xdr:pic>
      <xdr:nvPicPr>
        <xdr:cNvPr id="42" name="Picture 41">
          <a:extLst>
            <a:ext uri="{FF2B5EF4-FFF2-40B4-BE49-F238E27FC236}">
              <a16:creationId xmlns:a16="http://schemas.microsoft.com/office/drawing/2014/main" id="{6BD05501-9649-46A9-AE75-CB1852F70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550AD3D0-3B2F-42EB-B584-4984983BB4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EA4F8A2C-DFCC-4252-848E-E7BF63ADDF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22B3C8EF-38CC-4D28-AB80-DC0A606839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C486B511-22B0-4BB6-9CC2-A3AF7D0435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73899E43-3D4A-4CCA-A72E-1DC0B73B03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FD7805B0-7B24-4150-A334-92728EE2EE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4B0FB689-974F-4700-953A-BB823962C1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F170973E-22B8-48B7-B78D-DB254472A3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348D2B1F-CAC3-425F-A0E0-2F08113B1D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50874D7C-0ABE-4CFD-8756-A8D53B4ABC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90AAB013-6AED-4244-B2A3-0859AF7BD5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7CE60935-38D9-4143-9031-558381785D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905B660B-906C-474B-B710-4D655C779B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65C7DE85-F70E-45FD-9CE2-BC6C15F82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F34FA605-F573-440C-822B-62663DC48F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47D44084-E0F0-490E-83CB-9E329595B9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D43D5EE0-7575-4BE3-A958-93FF593FE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578299DC-DE40-4098-8B3D-E82C250D5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B707360B-92EE-4EAE-869E-86DE1A7543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FB2C246E-043B-4317-96BE-381C35EC1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883DB12F-EC99-417D-AC4E-1B39FB3909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84513565-3874-4A75-827B-68E441E1E0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E0CE0C13-15CB-4473-A963-D07B10D43A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4E134D05-2618-475C-8FA5-F8DBDED613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2B3547F1-73BA-442C-BC5C-28660100EF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2" name="Picture 91">
          <a:extLst>
            <a:ext uri="{FF2B5EF4-FFF2-40B4-BE49-F238E27FC236}">
              <a16:creationId xmlns:a16="http://schemas.microsoft.com/office/drawing/2014/main" id="{A5E440F8-5259-4B5F-9C1E-BE9F36C2F0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6" name="Picture 95">
          <a:extLst>
            <a:ext uri="{FF2B5EF4-FFF2-40B4-BE49-F238E27FC236}">
              <a16:creationId xmlns:a16="http://schemas.microsoft.com/office/drawing/2014/main" id="{C49111E3-6CA3-44A7-973F-0BECA2A50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0" name="Picture 99">
          <a:extLst>
            <a:ext uri="{FF2B5EF4-FFF2-40B4-BE49-F238E27FC236}">
              <a16:creationId xmlns:a16="http://schemas.microsoft.com/office/drawing/2014/main" id="{42918B4E-FB74-4456-AD27-866B7434BB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4" name="Picture 103">
          <a:extLst>
            <a:ext uri="{FF2B5EF4-FFF2-40B4-BE49-F238E27FC236}">
              <a16:creationId xmlns:a16="http://schemas.microsoft.com/office/drawing/2014/main" id="{AC5F6562-F310-44D7-9CC4-D892CB7900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08" name="Picture 107">
          <a:extLst>
            <a:ext uri="{FF2B5EF4-FFF2-40B4-BE49-F238E27FC236}">
              <a16:creationId xmlns:a16="http://schemas.microsoft.com/office/drawing/2014/main" id="{5417F6F5-7580-4E5A-8C56-722B1B9E37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2" name="Picture 111">
          <a:extLst>
            <a:ext uri="{FF2B5EF4-FFF2-40B4-BE49-F238E27FC236}">
              <a16:creationId xmlns:a16="http://schemas.microsoft.com/office/drawing/2014/main" id="{195EB02B-4695-425C-9C46-333130E5E8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16" name="Picture 115">
          <a:extLst>
            <a:ext uri="{FF2B5EF4-FFF2-40B4-BE49-F238E27FC236}">
              <a16:creationId xmlns:a16="http://schemas.microsoft.com/office/drawing/2014/main" id="{B4BB379D-5C24-4F15-950E-BF72D3F097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0" name="Picture 119">
          <a:extLst>
            <a:ext uri="{FF2B5EF4-FFF2-40B4-BE49-F238E27FC236}">
              <a16:creationId xmlns:a16="http://schemas.microsoft.com/office/drawing/2014/main" id="{F488ED8C-F791-405F-819C-BC149EE3A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4" name="Picture 123">
          <a:extLst>
            <a:ext uri="{FF2B5EF4-FFF2-40B4-BE49-F238E27FC236}">
              <a16:creationId xmlns:a16="http://schemas.microsoft.com/office/drawing/2014/main" id="{667B9C4C-2F13-4A5C-9C1D-82C1FBA4B1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28" name="Picture 127">
          <a:extLst>
            <a:ext uri="{FF2B5EF4-FFF2-40B4-BE49-F238E27FC236}">
              <a16:creationId xmlns:a16="http://schemas.microsoft.com/office/drawing/2014/main" id="{F0780A19-55E5-4F96-B81A-1EAE058CE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32" name="Picture 131">
          <a:extLst>
            <a:ext uri="{FF2B5EF4-FFF2-40B4-BE49-F238E27FC236}">
              <a16:creationId xmlns:a16="http://schemas.microsoft.com/office/drawing/2014/main" id="{616D45C1-7DE2-48B0-B4CA-020CED9024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36" name="Picture 135">
          <a:extLst>
            <a:ext uri="{FF2B5EF4-FFF2-40B4-BE49-F238E27FC236}">
              <a16:creationId xmlns:a16="http://schemas.microsoft.com/office/drawing/2014/main" id="{235ABDA7-A53F-419F-BFCE-15245BC63D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140" name="Picture 139">
          <a:extLst>
            <a:ext uri="{FF2B5EF4-FFF2-40B4-BE49-F238E27FC236}">
              <a16:creationId xmlns:a16="http://schemas.microsoft.com/office/drawing/2014/main" id="{84A1EBE0-C080-49A1-88F9-7604F37F15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141" name="Picture 140">
          <a:extLst>
            <a:ext uri="{FF2B5EF4-FFF2-40B4-BE49-F238E27FC236}">
              <a16:creationId xmlns:a16="http://schemas.microsoft.com/office/drawing/2014/main" id="{8C2C1DB5-78D9-4844-BE88-36C5A72572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3</xdr:col>
      <xdr:colOff>447675</xdr:colOff>
      <xdr:row>55</xdr:row>
      <xdr:rowOff>0</xdr:rowOff>
    </xdr:from>
    <xdr:ext cx="190499" cy="190499"/>
    <xdr:pic>
      <xdr:nvPicPr>
        <xdr:cNvPr id="3" name="Picture 2">
          <a:extLst>
            <a:ext uri="{FF2B5EF4-FFF2-40B4-BE49-F238E27FC236}">
              <a16:creationId xmlns:a16="http://schemas.microsoft.com/office/drawing/2014/main" id="{790CC13F-9E69-42BF-B516-76B1416944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76475" y="10715625"/>
          <a:ext cx="190499" cy="190499"/>
        </a:xfrm>
        <a:prstGeom prst="rect">
          <a:avLst/>
        </a:prstGeom>
      </xdr:spPr>
    </xdr:pic>
    <xdr:clientData/>
  </xdr:oneCellAnchor>
  <xdr:oneCellAnchor>
    <xdr:from>
      <xdr:col>9</xdr:col>
      <xdr:colOff>95250</xdr:colOff>
      <xdr:row>10</xdr:row>
      <xdr:rowOff>0</xdr:rowOff>
    </xdr:from>
    <xdr:ext cx="190499" cy="190499"/>
    <xdr:pic>
      <xdr:nvPicPr>
        <xdr:cNvPr id="8" name="Picture 7">
          <a:extLst>
            <a:ext uri="{FF2B5EF4-FFF2-40B4-BE49-F238E27FC236}">
              <a16:creationId xmlns:a16="http://schemas.microsoft.com/office/drawing/2014/main" id="{1E2E5D7D-6C91-4D12-B258-B10A44C19D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38825" y="1924050"/>
          <a:ext cx="190499" cy="190499"/>
        </a:xfrm>
        <a:prstGeom prst="rect">
          <a:avLst/>
        </a:prstGeom>
      </xdr:spPr>
    </xdr:pic>
    <xdr:clientData/>
  </xdr:oneCellAnchor>
  <xdr:oneCellAnchor>
    <xdr:from>
      <xdr:col>9</xdr:col>
      <xdr:colOff>381000</xdr:colOff>
      <xdr:row>11</xdr:row>
      <xdr:rowOff>0</xdr:rowOff>
    </xdr:from>
    <xdr:ext cx="190499" cy="190499"/>
    <xdr:pic>
      <xdr:nvPicPr>
        <xdr:cNvPr id="9" name="Picture 8">
          <a:extLst>
            <a:ext uri="{FF2B5EF4-FFF2-40B4-BE49-F238E27FC236}">
              <a16:creationId xmlns:a16="http://schemas.microsoft.com/office/drawing/2014/main" id="{D0AE454B-8753-4479-9AF1-7C464163BD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4575" y="2114550"/>
          <a:ext cx="190499" cy="190499"/>
        </a:xfrm>
        <a:prstGeom prst="rect">
          <a:avLst/>
        </a:prstGeom>
      </xdr:spPr>
    </xdr:pic>
    <xdr:clientData/>
  </xdr:oneCellAnchor>
  <xdr:oneCellAnchor>
    <xdr:from>
      <xdr:col>10</xdr:col>
      <xdr:colOff>790575</xdr:colOff>
      <xdr:row>21</xdr:row>
      <xdr:rowOff>9525</xdr:rowOff>
    </xdr:from>
    <xdr:ext cx="190499" cy="190499"/>
    <xdr:pic>
      <xdr:nvPicPr>
        <xdr:cNvPr id="10" name="Picture 9">
          <a:extLst>
            <a:ext uri="{FF2B5EF4-FFF2-40B4-BE49-F238E27FC236}">
              <a16:creationId xmlns:a16="http://schemas.microsoft.com/office/drawing/2014/main" id="{905AFEFC-98B2-4505-BAA0-29AD933CC4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43750" y="4029075"/>
          <a:ext cx="190499" cy="190499"/>
        </a:xfrm>
        <a:prstGeom prst="rect">
          <a:avLst/>
        </a:prstGeom>
      </xdr:spPr>
    </xdr:pic>
    <xdr:clientData/>
  </xdr:oneCellAnchor>
  <xdr:oneCellAnchor>
    <xdr:from>
      <xdr:col>10</xdr:col>
      <xdr:colOff>885825</xdr:colOff>
      <xdr:row>26</xdr:row>
      <xdr:rowOff>0</xdr:rowOff>
    </xdr:from>
    <xdr:ext cx="190499" cy="190499"/>
    <xdr:pic>
      <xdr:nvPicPr>
        <xdr:cNvPr id="11" name="Picture 10">
          <a:extLst>
            <a:ext uri="{FF2B5EF4-FFF2-40B4-BE49-F238E27FC236}">
              <a16:creationId xmlns:a16="http://schemas.microsoft.com/office/drawing/2014/main" id="{DF025DF9-0895-4E10-978E-246116815B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58025" y="5143500"/>
          <a:ext cx="190499" cy="190499"/>
        </a:xfrm>
        <a:prstGeom prst="rect">
          <a:avLst/>
        </a:prstGeom>
      </xdr:spPr>
    </xdr:pic>
    <xdr:clientData/>
  </xdr:oneCellAnchor>
  <xdr:oneCellAnchor>
    <xdr:from>
      <xdr:col>10</xdr:col>
      <xdr:colOff>685800</xdr:colOff>
      <xdr:row>25</xdr:row>
      <xdr:rowOff>9525</xdr:rowOff>
    </xdr:from>
    <xdr:ext cx="190499" cy="190499"/>
    <xdr:pic>
      <xdr:nvPicPr>
        <xdr:cNvPr id="12" name="Picture 11">
          <a:extLst>
            <a:ext uri="{FF2B5EF4-FFF2-40B4-BE49-F238E27FC236}">
              <a16:creationId xmlns:a16="http://schemas.microsoft.com/office/drawing/2014/main" id="{6CC6CD94-12AE-4AE2-9F35-409D460638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0" y="4962525"/>
          <a:ext cx="190499" cy="190499"/>
        </a:xfrm>
        <a:prstGeom prst="rect">
          <a:avLst/>
        </a:prstGeom>
      </xdr:spPr>
    </xdr:pic>
    <xdr:clientData/>
  </xdr:oneCellAnchor>
  <xdr:oneCellAnchor>
    <xdr:from>
      <xdr:col>10</xdr:col>
      <xdr:colOff>781050</xdr:colOff>
      <xdr:row>30</xdr:row>
      <xdr:rowOff>9525</xdr:rowOff>
    </xdr:from>
    <xdr:ext cx="190499" cy="190499"/>
    <xdr:pic>
      <xdr:nvPicPr>
        <xdr:cNvPr id="13" name="Picture 12">
          <a:extLst>
            <a:ext uri="{FF2B5EF4-FFF2-40B4-BE49-F238E27FC236}">
              <a16:creationId xmlns:a16="http://schemas.microsoft.com/office/drawing/2014/main" id="{2B7F62CB-C68C-45C5-BC74-A614F3E9CA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34225" y="5943600"/>
          <a:ext cx="190499" cy="190499"/>
        </a:xfrm>
        <a:prstGeom prst="rect">
          <a:avLst/>
        </a:prstGeom>
      </xdr:spPr>
    </xdr:pic>
    <xdr:clientData/>
  </xdr:oneCellAnchor>
  <xdr:oneCellAnchor>
    <xdr:from>
      <xdr:col>11</xdr:col>
      <xdr:colOff>219075</xdr:colOff>
      <xdr:row>35</xdr:row>
      <xdr:rowOff>0</xdr:rowOff>
    </xdr:from>
    <xdr:ext cx="190499" cy="190499"/>
    <xdr:pic>
      <xdr:nvPicPr>
        <xdr:cNvPr id="14" name="Picture 13">
          <a:extLst>
            <a:ext uri="{FF2B5EF4-FFF2-40B4-BE49-F238E27FC236}">
              <a16:creationId xmlns:a16="http://schemas.microsoft.com/office/drawing/2014/main" id="{9D01F0C8-5230-46FE-B820-16CB4BB44B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96175" y="6877050"/>
          <a:ext cx="190499" cy="190499"/>
        </a:xfrm>
        <a:prstGeom prst="rect">
          <a:avLst/>
        </a:prstGeom>
      </xdr:spPr>
    </xdr:pic>
    <xdr:clientData/>
  </xdr:oneCellAnchor>
  <xdr:oneCellAnchor>
    <xdr:from>
      <xdr:col>10</xdr:col>
      <xdr:colOff>819150</xdr:colOff>
      <xdr:row>44</xdr:row>
      <xdr:rowOff>9525</xdr:rowOff>
    </xdr:from>
    <xdr:ext cx="190499" cy="190499"/>
    <xdr:pic>
      <xdr:nvPicPr>
        <xdr:cNvPr id="15" name="Picture 14">
          <a:extLst>
            <a:ext uri="{FF2B5EF4-FFF2-40B4-BE49-F238E27FC236}">
              <a16:creationId xmlns:a16="http://schemas.microsoft.com/office/drawing/2014/main" id="{E4880D0B-034B-4593-AB1A-73C6B56A96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286625"/>
          <a:ext cx="190499" cy="190499"/>
        </a:xfrm>
        <a:prstGeom prst="rect">
          <a:avLst/>
        </a:prstGeom>
      </xdr:spPr>
    </xdr:pic>
    <xdr:clientData/>
  </xdr:oneCellAnchor>
  <xdr:oneCellAnchor>
    <xdr:from>
      <xdr:col>10</xdr:col>
      <xdr:colOff>819150</xdr:colOff>
      <xdr:row>44</xdr:row>
      <xdr:rowOff>9525</xdr:rowOff>
    </xdr:from>
    <xdr:ext cx="190499" cy="190499"/>
    <xdr:pic>
      <xdr:nvPicPr>
        <xdr:cNvPr id="16" name="Picture 15">
          <a:extLst>
            <a:ext uri="{FF2B5EF4-FFF2-40B4-BE49-F238E27FC236}">
              <a16:creationId xmlns:a16="http://schemas.microsoft.com/office/drawing/2014/main" id="{3DFF9FE7-1737-40E0-97A8-8E3DAA70BA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286625"/>
          <a:ext cx="190499" cy="190499"/>
        </a:xfrm>
        <a:prstGeom prst="rect">
          <a:avLst/>
        </a:prstGeom>
      </xdr:spPr>
    </xdr:pic>
    <xdr:clientData/>
  </xdr:oneCellAnchor>
  <xdr:oneCellAnchor>
    <xdr:from>
      <xdr:col>10</xdr:col>
      <xdr:colOff>819150</xdr:colOff>
      <xdr:row>45</xdr:row>
      <xdr:rowOff>9525</xdr:rowOff>
    </xdr:from>
    <xdr:ext cx="190499" cy="190499"/>
    <xdr:pic>
      <xdr:nvPicPr>
        <xdr:cNvPr id="17" name="Picture 16">
          <a:extLst>
            <a:ext uri="{FF2B5EF4-FFF2-40B4-BE49-F238E27FC236}">
              <a16:creationId xmlns:a16="http://schemas.microsoft.com/office/drawing/2014/main" id="{083F0F91-7525-4C8B-950C-10EFEDFEF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477125"/>
          <a:ext cx="190499" cy="190499"/>
        </a:xfrm>
        <a:prstGeom prst="rect">
          <a:avLst/>
        </a:prstGeom>
      </xdr:spPr>
    </xdr:pic>
    <xdr:clientData/>
  </xdr:oneCellAnchor>
  <xdr:oneCellAnchor>
    <xdr:from>
      <xdr:col>10</xdr:col>
      <xdr:colOff>819150</xdr:colOff>
      <xdr:row>45</xdr:row>
      <xdr:rowOff>9525</xdr:rowOff>
    </xdr:from>
    <xdr:ext cx="190499" cy="190499"/>
    <xdr:pic>
      <xdr:nvPicPr>
        <xdr:cNvPr id="18" name="Picture 17">
          <a:extLst>
            <a:ext uri="{FF2B5EF4-FFF2-40B4-BE49-F238E27FC236}">
              <a16:creationId xmlns:a16="http://schemas.microsoft.com/office/drawing/2014/main" id="{6F3646C4-D9FE-4155-BBE8-193A311E6B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477125"/>
          <a:ext cx="190499" cy="190499"/>
        </a:xfrm>
        <a:prstGeom prst="rect">
          <a:avLst/>
        </a:prstGeom>
      </xdr:spPr>
    </xdr:pic>
    <xdr:clientData/>
  </xdr:oneCellAnchor>
  <xdr:oneCellAnchor>
    <xdr:from>
      <xdr:col>10</xdr:col>
      <xdr:colOff>923925</xdr:colOff>
      <xdr:row>46</xdr:row>
      <xdr:rowOff>0</xdr:rowOff>
    </xdr:from>
    <xdr:ext cx="190499" cy="190499"/>
    <xdr:pic>
      <xdr:nvPicPr>
        <xdr:cNvPr id="19" name="Picture 18">
          <a:extLst>
            <a:ext uri="{FF2B5EF4-FFF2-40B4-BE49-F238E27FC236}">
              <a16:creationId xmlns:a16="http://schemas.microsoft.com/office/drawing/2014/main" id="{24C37D4C-B27D-4988-9BBE-DB02A58E6F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8982075"/>
          <a:ext cx="190499" cy="190499"/>
        </a:xfrm>
        <a:prstGeom prst="rect">
          <a:avLst/>
        </a:prstGeom>
      </xdr:spPr>
    </xdr:pic>
    <xdr:clientData/>
  </xdr:oneCellAnchor>
  <xdr:oneCellAnchor>
    <xdr:from>
      <xdr:col>10</xdr:col>
      <xdr:colOff>876300</xdr:colOff>
      <xdr:row>24</xdr:row>
      <xdr:rowOff>9525</xdr:rowOff>
    </xdr:from>
    <xdr:ext cx="190499" cy="190499"/>
    <xdr:pic>
      <xdr:nvPicPr>
        <xdr:cNvPr id="20" name="Picture 19">
          <a:extLst>
            <a:ext uri="{FF2B5EF4-FFF2-40B4-BE49-F238E27FC236}">
              <a16:creationId xmlns:a16="http://schemas.microsoft.com/office/drawing/2014/main" id="{0B4CA6F9-1D90-48F2-8401-1AD6476766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8500" y="4772025"/>
          <a:ext cx="190499" cy="19049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FA463F61-C192-4E2C-B392-AB73E5D4CE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6B36EBE5-2EA8-491A-A32C-AD42F94670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D907886D-EB66-43A5-8DD4-B576A4C82C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702F0213-4E76-4C2B-9DDD-BEEE9BA4AB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1D12FE43-C2FB-458E-A23D-9422604003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04AEF6EA-E898-4BA2-8DBB-96B611E941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8637BCBC-277B-407F-AA58-F920F75762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37629530-BA7F-4947-ACA5-66CC3BED0A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1F30B907-389C-4F1D-B254-EE1E8EC96C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45F6A27A-65D6-4EF2-9195-0664368C33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C2AC0F20-11AC-4923-A245-D2B4EEF804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153BC806-5131-42C6-AEA7-6057D91670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C761CC78-227C-4427-BD0B-4BAF95DE17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B2CEF9F9-8AD4-41C5-B922-1D1E26FD6F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AD7C756B-BDCF-4E8B-85FF-2052C09057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68CB5334-489E-4995-A117-5E7078CA78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AB0C0148-63EF-436E-BE40-885F307FB6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170A3EC9-05D3-40A5-B5CC-7341CD0E31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4955664A-FE62-4A52-92CF-2E499FB99C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FCABC8E3-1CC3-4A15-99EC-2E8794330C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6DC0FB14-E499-4BBE-9D8C-83BCB100A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62BC2618-25C2-41A7-AF18-06FAEFC579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D7413EDC-EDDC-41CE-A784-C63D526D8C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69CEFA64-3EBE-4B3D-A464-630064EFDE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1E1ED66A-9AEC-4996-9A33-B8F6731BF1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0EDFC75A-52D4-4058-89F7-421BEF128C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6AD474D6-C447-4744-A6E8-6F7795953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32AAD846-5999-4209-A3BA-0F0E2A3A6F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86615003-8D5A-4883-82FC-73B297BDCB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F4187346-873E-4390-BD7F-36FBAFF9EB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874CF75E-0DE9-4D73-8AB0-3A12417043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0C0E3CE6-786D-4444-9CDB-A108FA5577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14B73409-D2F4-4CF4-8B41-D87B3CFAAE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0EE50300-83FD-4C76-A50E-0D445355B3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B6880FA0-11CC-45C9-A070-9F02ED14E1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9CC53134-60B2-42FF-BE9F-9D5AE60E2C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57F8B5A7-DC67-45B7-8830-186CF306AE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6E0203F5-E1B8-4DF8-BE52-C59D3F963F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5381F1C1-E20D-4D0F-9072-5B4E085E17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381000</xdr:colOff>
      <xdr:row>68</xdr:row>
      <xdr:rowOff>1</xdr:rowOff>
    </xdr:from>
    <xdr:to>
      <xdr:col>3</xdr:col>
      <xdr:colOff>571499</xdr:colOff>
      <xdr:row>68</xdr:row>
      <xdr:rowOff>190500</xdr:rowOff>
    </xdr:to>
    <xdr:pic>
      <xdr:nvPicPr>
        <xdr:cNvPr id="42" name="Picture 41">
          <a:extLst>
            <a:ext uri="{FF2B5EF4-FFF2-40B4-BE49-F238E27FC236}">
              <a16:creationId xmlns:a16="http://schemas.microsoft.com/office/drawing/2014/main" id="{BD8C9617-1CFA-4A29-A15C-C0ED0A29BD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7706"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4DC0B4F0-0304-48BB-AE9D-A2B2D2FB0F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D5F74BF0-B72C-4604-BC2E-CAF70E42C8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4EC97A40-45D1-4C2C-8992-702AC441CB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5869E285-7F58-44D8-BD93-82978E49E0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81A3B111-9690-4763-BCD1-574C90DE39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5A4F1729-1F7E-4ED2-9FA5-FB3EDF37C9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00A597A8-3804-44EB-98FD-DD5F5BB627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9E2E6AFA-FB78-4DD4-B27F-500B7D1F08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5E3E1895-3BBC-4831-976E-DF19CEB10C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7CE6A3C0-8DA8-41F4-A054-AD8F4E9B9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96DBA3EB-1E55-4D42-A72C-91E48BFA7A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5236E406-55D7-4C20-8B68-2AA552F700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DD1A2BFA-58F6-40F9-9A98-D616A02D55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6F3B517F-9467-4D18-A8CD-1145EC33D8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E8C0A213-0533-466E-8886-C09B41A35E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CB2D12D9-5907-4A39-B02E-2CCD45ED73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88BF1BB1-7B8E-433E-8AF1-B8438CAF3A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57A19E6B-0578-40D2-8D9D-F00C5745D1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B4923A28-31E0-4CA9-A11E-0823B6235B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41348A4C-2956-4D2F-B485-7104193C51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58979C7A-D445-46F0-8437-0023D43EC0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9E95BD6A-7CC3-44FB-879C-E6D4D6DFD0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77C48CB0-2074-4500-94CA-5511EB25AB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34B90552-00D8-4A42-84F7-181E5443CD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18E95B99-974D-46D3-B106-813B7DC4EF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3B6E2871-9589-4C15-9259-AD99F0BD74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CCF265DE-7182-4F9C-88BA-3B6356BC3A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6D16FF38-4EB5-4A58-9C8D-C1D36DC530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EB66AEAC-8C8D-4FD6-BFCB-1D2CE94D94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DD7A6731-3E3C-430D-99E9-2FF14B5C9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455E150E-49D1-4F66-BDA9-A834CE2EA5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BC3B0238-6754-4BBE-B3D3-1443681B4F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41D59980-4B68-4CBF-BB07-D38A1D53D2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80EECD7A-D2F1-46C5-B720-740D5158A4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51753B23-5F35-4C07-928B-193F5D1D21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0E7816D0-2F93-47C6-9DE6-3516AA881D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1C290472-2472-4C4B-B405-BE4FB9666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9BCB0A1E-1BFC-4071-99EC-EAF34ECB19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69F27702-B7C5-4433-9F5A-8ACA0FEBC4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1DAF76CD-C85E-44BC-8E77-A641AF7C2B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796E4D62-26B1-452A-9E29-93465171C6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4FABF9C9-2DC9-4D7E-AA23-EB8D93AE69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71D40B4C-F726-45E2-9C46-A6D54ADDCE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856F281E-B2C6-4ECF-A7AD-DB7B2AC0D0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1E904C29-B05E-4787-8D68-D07051C7E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DAB5C950-7A04-4428-91AE-D21B5E4506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2F070F6D-9B4C-4A53-920E-71C62B46B6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39183C1E-56CF-4246-A04E-DC1A7A634F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B66B918E-54DA-4C8B-BDC7-1100643C00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0512F04A-E22F-4B93-82B1-F29413CAE1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255EC6A6-6EBE-4F9F-A6AF-3268AE969F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32900D96-1B6C-4CBA-9AEE-3D12EAE825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E0F845EA-5C04-40A0-B129-865B13AB81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A9D332D6-4BEC-495A-AA92-66FE9EB95A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02DAF7A4-FC83-43B1-81AC-DCA810DD26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4CECD2FF-1706-4A24-8D3F-5F7ED2A150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392206</xdr:colOff>
      <xdr:row>68</xdr:row>
      <xdr:rowOff>1</xdr:rowOff>
    </xdr:from>
    <xdr:to>
      <xdr:col>3</xdr:col>
      <xdr:colOff>582705</xdr:colOff>
      <xdr:row>68</xdr:row>
      <xdr:rowOff>190500</xdr:rowOff>
    </xdr:to>
    <xdr:pic>
      <xdr:nvPicPr>
        <xdr:cNvPr id="42" name="Picture 41">
          <a:extLst>
            <a:ext uri="{FF2B5EF4-FFF2-40B4-BE49-F238E27FC236}">
              <a16:creationId xmlns:a16="http://schemas.microsoft.com/office/drawing/2014/main" id="{E0644528-6A84-477E-939E-1F94D8F591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BF8F0681-C57E-497F-86EF-0F48F54359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070D5A7D-2E6A-4032-8D3C-572C89048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B2CCD270-8A30-4390-80A8-D18DB35811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6DC3630C-C021-419A-A809-43D533104D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8BA9E6A8-9455-4996-94B0-D591830796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698E7E0D-1EF5-4D92-8048-D86E854EE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0BE3E4B1-A62B-4011-B227-775473DCE6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B4A3581D-5A09-4685-A1C5-9B3AC68C36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295A2890-4F7E-4F2D-BEC3-619916758A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D87AC295-0044-40FF-AC84-F2AD3F138D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D8D3A979-6F1E-4E34-81F3-402318FA5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69CF9349-C87E-442D-A4C6-CF0BB59494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4D09F826-E4D8-4A9D-96BB-31887F19B3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41F71183-5AB1-45D0-8E20-C85CFE79C6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B9FE3A39-7B4D-458E-BC35-81108DFA1B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003207B9-3150-4626-8B63-36375AA97E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CE2BB8D3-8560-4617-80FA-E2B3B32CED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D3426B97-CF28-4B47-8B59-ECF78F67A6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7CFADA07-4745-43FE-A497-2B3A59A268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23F78A3A-499D-4CD1-9523-3C94009CFE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72" name="Picture 71">
          <a:extLst>
            <a:ext uri="{FF2B5EF4-FFF2-40B4-BE49-F238E27FC236}">
              <a16:creationId xmlns:a16="http://schemas.microsoft.com/office/drawing/2014/main" id="{F51ADA71-376C-48CB-A2A5-2D5F6DC791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76" name="Picture 75">
          <a:extLst>
            <a:ext uri="{FF2B5EF4-FFF2-40B4-BE49-F238E27FC236}">
              <a16:creationId xmlns:a16="http://schemas.microsoft.com/office/drawing/2014/main" id="{05B14B22-C181-4A23-A366-99DB494D7A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7" name="Picture 76">
          <a:extLst>
            <a:ext uri="{FF2B5EF4-FFF2-40B4-BE49-F238E27FC236}">
              <a16:creationId xmlns:a16="http://schemas.microsoft.com/office/drawing/2014/main" id="{3991F77D-5C0F-4061-97D1-4A9622F192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65" name="Picture 64">
          <a:extLst>
            <a:ext uri="{FF2B5EF4-FFF2-40B4-BE49-F238E27FC236}">
              <a16:creationId xmlns:a16="http://schemas.microsoft.com/office/drawing/2014/main" id="{D6480C88-45D9-425D-8A29-9DE216CEC7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86B740F8-1E10-4515-A60D-66F8408AC1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8A54BB7E-D20B-4BEF-8624-4B00A1CEB5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D6CD878D-E5D0-442A-98CA-99EB49E45C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349B6F02-0670-4153-B417-E6928AA7B1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F8A25442-C766-4F2A-A7F4-868B24D84D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5347B6CD-0F73-4F4A-A8F0-F0098935B0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87C95057-1DAF-4890-B805-D30FFDFDE7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030C4DEF-82B8-4FC8-95A7-8FA096E0BD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4D06CB9B-5201-49E8-B5EF-88302D9278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5B557D2B-5B27-4A52-B885-7F59174638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C739962C-A637-4C86-8B0B-E8423DAD36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03F77B21-971E-4714-9182-FB5A9BB1B3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14CB3060-8632-4353-A9A5-750029271A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D3BC39E0-5E7C-46F8-A50C-10D7ACCEDD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40AD017D-1058-4F2A-AD11-00C4C67726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9DC17525-8DB2-41AF-A1AA-D6AB6AC57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1DDCFDA6-551F-4F7F-87BD-DCFEEBB466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A8CDA33C-ED2B-421A-9D53-0859C3DA4F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8FB8103B-70E8-4C6E-B9B8-8D43FED5A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6647EC61-8FBD-44D0-BCE1-630A352DC7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85417DAF-1E54-4CA2-9C9E-5988635593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9E8A08D7-4A8E-4BF0-ABF5-2945F52D2D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066019ED-DFE8-4392-9DF5-F07D506A36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6E96C35B-4CD3-4902-B110-496D59A280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3860EF3A-A45B-4767-B3E3-81F92F5D90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E1040617-CD8A-4B0D-A3F3-0A287EAE98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7483B040-A7B6-4627-AD62-19C77430D5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16077F62-0192-4FF9-951C-D181FEC9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45B703FF-4C4D-48B6-BC61-8CB34B62BE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480477F6-9E99-4AAD-A5A1-E57974375A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B8B25B55-678D-4345-AF19-01E9BA9C06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EAD90BBE-38FC-438D-94B0-5FDE05E0D0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20061A3E-A386-47CA-954E-43B1B1BA69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A65B673C-A7F5-49C1-B5E6-1D0FC1B519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745802E2-C1A4-4FFB-B290-4B3DBFCAB7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0DCC6531-3BC2-44CA-A248-A494CA652A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7FB056BD-C4D0-4220-9D91-A26BA15E80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3E13AA94-DC66-46F5-926D-032DDCFF64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6C0A41A7-F91D-47BE-A838-DE18770EA5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392206</xdr:colOff>
      <xdr:row>68</xdr:row>
      <xdr:rowOff>1</xdr:rowOff>
    </xdr:from>
    <xdr:to>
      <xdr:col>3</xdr:col>
      <xdr:colOff>582705</xdr:colOff>
      <xdr:row>68</xdr:row>
      <xdr:rowOff>190500</xdr:rowOff>
    </xdr:to>
    <xdr:pic>
      <xdr:nvPicPr>
        <xdr:cNvPr id="42" name="Picture 41">
          <a:extLst>
            <a:ext uri="{FF2B5EF4-FFF2-40B4-BE49-F238E27FC236}">
              <a16:creationId xmlns:a16="http://schemas.microsoft.com/office/drawing/2014/main" id="{F4E35A71-F637-4157-BBE2-7918DED7B1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BB48E587-B41B-4AB3-A648-82F653BF82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D40B96ED-84D6-4248-AE36-433D101080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887C704B-F723-44AD-AE73-C12B357663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FC4F3BDC-2962-40F4-A7F3-0D8CFE8FA2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A88DB537-E294-4406-BAC4-39110B30BE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CB0A617E-CE01-4916-B55E-E3A410989B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391615A1-39CD-41DC-9BC2-064B97BA9F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1457A5CD-EAD9-41A3-96E6-77752092E2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ABC223EE-9DF3-4EB3-8CB1-B71A2B8D77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37D77DE6-5AAB-4AEB-8324-7E90B477E9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B24923A8-5784-4C50-8E71-4267FFCE00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9FD13853-70E6-4166-A1F6-8FB1458CE6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ACE9B48F-AF37-4E12-96EA-593DC514F0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61C479C2-E232-411D-8D8E-B67EF5B607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61123E0F-4C57-4970-9BB7-EEA7181BBC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9ECB0B4D-B08F-49A6-AEF5-2E92097324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2C3DE63E-41E0-49C0-B013-1FE5A487F4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A0B7978E-17E4-4F3B-A058-771D43C181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C1345631-B76C-4BC3-96ED-68A7D818A6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982CA7BD-5A7B-44DE-9171-00F56297F4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4BE0A3B4-9A1F-4B6B-9747-42244B71E6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76" name="Picture 75">
          <a:extLst>
            <a:ext uri="{FF2B5EF4-FFF2-40B4-BE49-F238E27FC236}">
              <a16:creationId xmlns:a16="http://schemas.microsoft.com/office/drawing/2014/main" id="{81DD4646-F650-4711-83A3-DBAA3D298C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80" name="Picture 79">
          <a:extLst>
            <a:ext uri="{FF2B5EF4-FFF2-40B4-BE49-F238E27FC236}">
              <a16:creationId xmlns:a16="http://schemas.microsoft.com/office/drawing/2014/main" id="{DB1ECCE8-4EB2-419B-8389-11A5DEE498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1" name="Picture 80">
          <a:extLst>
            <a:ext uri="{FF2B5EF4-FFF2-40B4-BE49-F238E27FC236}">
              <a16:creationId xmlns:a16="http://schemas.microsoft.com/office/drawing/2014/main" id="{02785795-7F12-4ED4-A4B3-C337D38D09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66" name="Picture 65">
          <a:extLst>
            <a:ext uri="{FF2B5EF4-FFF2-40B4-BE49-F238E27FC236}">
              <a16:creationId xmlns:a16="http://schemas.microsoft.com/office/drawing/2014/main" id="{462A8939-4DCC-48F0-9D7F-13BF3D8BC7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6CCCD95C-ECBF-47A3-B5B3-63F9B9BA69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C4E8162C-6F0B-4F59-B901-54B437F2B8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728086C8-E218-41D2-A22A-1A187DF472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EA945A9F-E6E3-4521-B0AD-3EF63F5EE4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8E3CFC5B-7F2E-4060-9BC2-6A24214BA8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D0FF1D30-EBB4-4201-AF1D-B6FBFDAD64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2D1C1DE0-773F-448D-8D8B-B2D020C804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D5C01FA9-4976-4CE8-92DB-7D6921DCA5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35C4036A-0D16-4532-B8FD-3ABA93F037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3861D373-933C-4C59-B202-F6C410CD14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65FF4A97-89D7-406F-A905-BAC0C37C68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66B526EF-388B-476C-B217-F701EB1BF3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959C7633-90F0-43E5-ADF4-BE2F0E1684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C1C3E605-69ED-410C-8F8B-89DD6732E1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4A4AE53E-66B0-430F-8349-C46622C883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A9298F0C-1CFD-4C23-807F-7168D78927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31EE6080-EDCB-4D92-BAC5-FF7DAE4266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B82B246E-C444-4C3F-8069-13DC66AF82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4B543CED-6284-49F3-A1CC-189469DCB1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2B7C1942-36C0-4D52-8C95-01BE218CD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86DBDEED-62E0-4A66-AD53-1031FA03B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E1E582BF-E09E-4CC1-BEE2-44F85CF910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6AC55323-C91A-480E-B615-FCD2F6D104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55091FDB-2F0C-4793-96BA-C935457354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CD7E39DF-17AF-4298-A1FA-28E1F3863F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1ADB0582-42D8-4305-AA7A-8E6718ADD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AFB248D4-458A-4B5E-8D6B-6924BD22CC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72C4B2BB-6C2E-491B-B8A4-4675E21016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D8DA495B-E246-4973-87C7-A19E483B65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CCC29AF5-19EE-4EE3-88B8-E582DC78FE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55B5A313-990D-497A-8541-5ED6C1BE2E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2834BF70-3E0F-4FA3-88D2-3096023950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17B0EC9A-E3C6-4AC9-905B-396DCF6217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C86FBBBB-327F-4150-8003-7D74BD00E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AB437646-1CC1-417E-887B-9175937000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0B20A4B0-E9E4-4191-B142-4F02C029D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318536A3-DC04-485A-97C4-4E7B324D0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58D47E87-118E-42A4-8AC3-D63D4177CC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A8704203-5286-409D-AC19-1DB86D22FC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414617</xdr:colOff>
      <xdr:row>68</xdr:row>
      <xdr:rowOff>11207</xdr:rowOff>
    </xdr:from>
    <xdr:to>
      <xdr:col>3</xdr:col>
      <xdr:colOff>605116</xdr:colOff>
      <xdr:row>69</xdr:row>
      <xdr:rowOff>0</xdr:rowOff>
    </xdr:to>
    <xdr:pic>
      <xdr:nvPicPr>
        <xdr:cNvPr id="42" name="Picture 41">
          <a:extLst>
            <a:ext uri="{FF2B5EF4-FFF2-40B4-BE49-F238E27FC236}">
              <a16:creationId xmlns:a16="http://schemas.microsoft.com/office/drawing/2014/main" id="{FE7F22D9-2923-4DED-8D40-150C25DDAD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1323" y="14253883"/>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66B21673-CF85-446F-8DCB-31A04B6849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2F4FB291-A3F2-4CA5-80B3-EFF95F93CE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B5F3C6BF-CAC1-42CA-A386-83BF111354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725AA060-0E00-42C2-B98E-5E3CC47493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EC6B19F6-F8AE-4A84-A2B9-4647AEB616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65B62B2F-BB38-42B9-AD0E-7BCAEBF6A3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13EC60FA-8F45-432C-A096-BA57CD23E8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4F646232-694C-4787-8663-BEA761FD41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CE668B89-63F2-47B4-BB84-3EBC0EC83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F820DC7D-6082-4EBE-87DD-6C396CCE14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0E8D5163-2386-4D7C-9C01-7714FA7215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B5ADA819-DF58-4B22-A914-202DCFB067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9D61D4BF-A895-437B-AE4C-DA58A6291A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690070AB-18BC-4620-9DC5-7D2F2468CF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8F46CA92-6C5C-4EFE-98B0-815EBCBF79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69361D5F-7517-43E4-9F55-626499EEF0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3BC3A02C-26F9-44A4-8EE8-53F6C96536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61B56D22-31BE-40C7-ADF8-88E4233124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C541CD01-3C18-4E45-BADE-70D181D1E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9A8C2A05-3D12-4CB3-8D71-C40D6E96AE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CCB5C907-5E59-4684-9CF6-04BC9C9540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195365B7-DF63-466F-9810-0D0D4E17ED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80" name="Picture 79">
          <a:extLst>
            <a:ext uri="{FF2B5EF4-FFF2-40B4-BE49-F238E27FC236}">
              <a16:creationId xmlns:a16="http://schemas.microsoft.com/office/drawing/2014/main" id="{406D6F89-6D21-468A-9BD1-E4098844E8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84" name="Picture 83">
          <a:extLst>
            <a:ext uri="{FF2B5EF4-FFF2-40B4-BE49-F238E27FC236}">
              <a16:creationId xmlns:a16="http://schemas.microsoft.com/office/drawing/2014/main" id="{C4700769-DC63-4042-B230-4CACED7D10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5" name="Picture 84">
          <a:extLst>
            <a:ext uri="{FF2B5EF4-FFF2-40B4-BE49-F238E27FC236}">
              <a16:creationId xmlns:a16="http://schemas.microsoft.com/office/drawing/2014/main" id="{AE806487-B994-4FAD-8B71-46C9859EB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67" name="Picture 66">
          <a:extLst>
            <a:ext uri="{FF2B5EF4-FFF2-40B4-BE49-F238E27FC236}">
              <a16:creationId xmlns:a16="http://schemas.microsoft.com/office/drawing/2014/main" id="{436F8E9D-289F-4C9B-8EA2-9E7A7520A5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F41E1969-0E5D-4E3D-A358-B880EEFDF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1BA2986F-3F01-4242-B755-70E3B2CAC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FA338E88-4AB8-458A-B84D-315253FE75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4E5727C4-2E7E-4D5F-B28D-D1F2A7B727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28B44F33-A593-4156-BAC4-BA4724FD9F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6848EF76-C321-4348-AA23-6E5853B71F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41E5470A-23B9-449B-89FF-ECF7FF4216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DDF69B7A-0A80-402B-B0EC-D5093CF8D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0E1F212B-93B6-40F1-BB85-AA5BFC3A9F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796AA971-B3D2-470E-BF58-1EA1C788BE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DE10E8FC-ADA7-4A31-8D52-E24DC44C8A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FAB9F24B-574A-4242-9416-776D98EA4D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A4CD37B0-6922-43C6-828D-516EB0E5A6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1A8E7164-9970-4AB9-BF63-7F09C5055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F7608D3B-2FCF-48FE-9749-9A9A37E085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B92477E4-CE3B-4BEE-AF53-2297A25FA2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642198CA-761A-40E5-8732-3748C6F196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BF6B7E93-82D6-4DF7-B02E-4B965B5628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C1F3EC48-80BB-4909-8C55-1DAA0F884E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C30CFF67-460F-4ABF-A28B-6E22FE3252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4E102539-797D-4015-BB1A-EB4BAAD87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9E6DB172-6464-438E-A858-FE221B778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A0A39DA5-F194-4427-BA46-D4922BCBD1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F60E3F88-EDD3-445D-A1BA-E2EFB8F94F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0F369D72-E2D0-4E06-9A79-A4FCDC654E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1F10079C-23B0-4454-87AD-41C7AF1AA1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086250F1-7AEE-4B8D-8FF1-D01ECF7256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0A0C51C7-9A5B-4AC6-827B-00638277AE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DD9A98C8-F26F-4C6B-AABF-34D656C9E4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13821C0D-2337-4890-BDA7-731F15CD53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F23CA38A-B4BF-40D9-83C9-F96F8F8488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570CF00E-1CC6-4FE6-8126-E35986F59B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576031F0-8B18-47C3-B5A8-9A05ECE2CD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DE17306A-2D33-49ED-A515-F90085DE5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89AF1964-A89D-4C5F-9CCF-95E89270E7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20BC8A83-3C34-44BF-B374-8879BCCB96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39A8C089-A22D-437B-96FA-A5338A1DDA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305E0312-8257-4531-A09D-82AEFDC0E3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6CCD2B74-0439-4FF9-8AF7-806CEF5CC3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403412</xdr:colOff>
      <xdr:row>68</xdr:row>
      <xdr:rowOff>1</xdr:rowOff>
    </xdr:from>
    <xdr:to>
      <xdr:col>3</xdr:col>
      <xdr:colOff>593911</xdr:colOff>
      <xdr:row>68</xdr:row>
      <xdr:rowOff>190500</xdr:rowOff>
    </xdr:to>
    <xdr:pic>
      <xdr:nvPicPr>
        <xdr:cNvPr id="42" name="Picture 41">
          <a:extLst>
            <a:ext uri="{FF2B5EF4-FFF2-40B4-BE49-F238E27FC236}">
              <a16:creationId xmlns:a16="http://schemas.microsoft.com/office/drawing/2014/main" id="{95E439F6-D1C7-4170-B516-56A07AC898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0118"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4427AD9F-E2D6-4D4E-A46B-6DE62507F0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5A3CA0A6-E06A-48E8-B2AF-47A5A98D9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28902897-4F05-4C5D-9B4C-2047B50262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64708B5A-D9D9-4EB7-BF1D-C4401AC04F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BC74CBF2-8F8E-48D4-B4A9-FB77134D89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6BEDE73D-D72C-4166-9E64-BA9AB17515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4292A53B-47DC-463A-84C1-E6C2917FD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A779EA45-81FC-424B-967E-4277B6DBF8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44D7E5AE-2B27-4C8B-9219-32A0D3FD3D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C8EE57DC-5F30-4A2F-8923-EA114A1181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3277C22C-1D4F-4E84-B254-1F7BDE10C6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E9AD11A0-0CA6-4419-A47E-80C1E83C14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72F3EB7B-A17B-478D-B848-892D32EC44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ACB7CD2E-3744-42A3-A22D-DF9F35B534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19683A38-2BA0-4819-8DED-9952FCFEBD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55C3ECDA-6917-42E7-9992-51E94C25C8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205BE98C-C9FC-42CE-B2BA-2A23FFEE56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4563DEE9-43B8-4F91-8D5C-B724D239D5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26C41E41-7B11-4B0D-93B3-CAD2F7090B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1384DE8F-36CC-4C2A-A88C-48C8D4C02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61037ADC-E4BB-4ADE-9553-C7B058DD7A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BB7C8EC8-C2BF-42A0-B78C-E0370CB489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5950BF37-A34B-4015-A81A-177CBF0220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84" name="Picture 83">
          <a:extLst>
            <a:ext uri="{FF2B5EF4-FFF2-40B4-BE49-F238E27FC236}">
              <a16:creationId xmlns:a16="http://schemas.microsoft.com/office/drawing/2014/main" id="{09F5A9C7-D5D7-4CB4-A0F9-374FD2E117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88" name="Picture 87">
          <a:extLst>
            <a:ext uri="{FF2B5EF4-FFF2-40B4-BE49-F238E27FC236}">
              <a16:creationId xmlns:a16="http://schemas.microsoft.com/office/drawing/2014/main" id="{AE294EA7-51E8-4FA1-B708-6BAA59BA4D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9" name="Picture 88">
          <a:extLst>
            <a:ext uri="{FF2B5EF4-FFF2-40B4-BE49-F238E27FC236}">
              <a16:creationId xmlns:a16="http://schemas.microsoft.com/office/drawing/2014/main" id="{59A2D884-146F-4467-BA5F-62B3A8FDFB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69" name="Picture 68">
          <a:extLst>
            <a:ext uri="{FF2B5EF4-FFF2-40B4-BE49-F238E27FC236}">
              <a16:creationId xmlns:a16="http://schemas.microsoft.com/office/drawing/2014/main" id="{59ACFB2D-9A20-4174-B7D3-19B6331BA2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25665ACB-C862-4135-BF8C-4C11ACF738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ACB3B55C-5204-480A-B56E-9CDE809494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4EA960B5-F1C9-4973-A18B-32B0C5F18A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9AA00CDB-27F2-444C-8502-B905ADD598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DEB691A2-8FC5-4371-9F39-43DA3A7EB4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5E4FBDDA-9F73-412D-9550-DD5F3D90AE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AEA6B35B-1DB6-4B37-A61B-37073591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2D1987E5-45D5-4A05-AC78-7E706AEB0C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FD049B5F-ED23-4382-BA58-2596B4EB71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ED702B64-B61F-4D1A-870A-655AA3E6C2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17B00527-B22F-46EA-9264-C18B2A2A7B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00B1B707-8DA0-4237-AD87-EE296C08EF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149B7EF6-912D-4F7C-8165-482335ABBD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A0E9E88F-643D-4F62-B2DC-8728FB6B0B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6D213482-1EC2-40DD-9A22-FEEE40433F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281EDE1C-0660-434B-A32D-237659EB1E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E3A0B02D-62A9-45F9-B9C4-023064EBC7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53BDA546-9E64-4E24-8D9E-990CA47CE9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87CF2F03-A5EE-4AB0-817A-DF31E6CD9B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86556DC1-C122-4763-A8A1-C147E4CBD8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472D194C-8F90-4AF9-A46C-8449A56B39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1CD8527E-E000-4EC3-BC4F-27FD8C5651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33850924-9064-49B2-9B0D-05673B727D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8C5BAB82-2419-4C15-B4F9-BAD7559C77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CF5C69DB-3488-47DB-B69F-CD91AA7897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150D65B5-7009-4A5A-A886-E384461C1E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FD069C77-14CB-47DA-AA86-B8069BAAA5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EB2C06AC-D158-49D1-9041-688594EACE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FD16FE1A-F2E5-4048-8E66-20C193E79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DDB704C5-EC84-40DD-8550-14D9BDF28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1B86A35C-760E-4EBE-A72F-E6E8D401AF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9BC11A7B-DFA5-41B5-BDD7-BBE475BCE2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9F95A726-FF1E-4F28-8423-A6DF8095C9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83BABB5A-947C-4043-B6D7-C0EAFE68B1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C02746FE-EED6-4E4F-8836-3CA7E6F28B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95C5BB1B-08B1-4628-BA31-2AFFCCE228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DFA3ACC3-ABC3-48B1-A2C3-C122459952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629D7637-89E8-49AE-8ED5-8F9EF6C5E1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3640CDB9-54AC-4889-A4A3-BD081AE6E3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392206</xdr:colOff>
      <xdr:row>68</xdr:row>
      <xdr:rowOff>1</xdr:rowOff>
    </xdr:from>
    <xdr:to>
      <xdr:col>3</xdr:col>
      <xdr:colOff>582705</xdr:colOff>
      <xdr:row>68</xdr:row>
      <xdr:rowOff>190500</xdr:rowOff>
    </xdr:to>
    <xdr:pic>
      <xdr:nvPicPr>
        <xdr:cNvPr id="42" name="Picture 41">
          <a:extLst>
            <a:ext uri="{FF2B5EF4-FFF2-40B4-BE49-F238E27FC236}">
              <a16:creationId xmlns:a16="http://schemas.microsoft.com/office/drawing/2014/main" id="{BAA13F0F-517E-4540-9489-BBCD997E18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8912"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1814C19B-8032-498B-AB29-B2930705BA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8090984E-4DA6-4259-9FAB-97555FE51D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4133A459-6532-4BC7-A017-A2C44CE192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C0F575F7-4B2F-49B6-8E91-F15F6D656D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F5022654-5783-4845-BE47-FAB5FCF60D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EBF47DC2-ECE8-47B3-8970-A433A511E7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4200FC4F-3BDC-4F9E-833F-8BE791E238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97E64E6A-B869-410D-8B36-C050F6EA0D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2DA4CC25-FF34-48C6-9BA8-FE68CCBAEC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738EBF87-A701-4C66-9BF4-CEB49EA7B1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F6D2DF8C-A374-4C84-B78D-D694B7E5A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BF8164F1-C359-4468-9B02-D2BECA2417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26288DA9-128C-40A4-A7C5-D0C54BB54F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020D5C0F-A2A0-4161-9E8E-814DEAB016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11204</xdr:colOff>
      <xdr:row>94</xdr:row>
      <xdr:rowOff>11205</xdr:rowOff>
    </xdr:to>
    <xdr:pic>
      <xdr:nvPicPr>
        <xdr:cNvPr id="60" name="Picture 59">
          <a:extLst>
            <a:ext uri="{FF2B5EF4-FFF2-40B4-BE49-F238E27FC236}">
              <a16:creationId xmlns:a16="http://schemas.microsoft.com/office/drawing/2014/main" id="{081BE2D9-DD04-4167-A515-6ABE008D24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94078663-F088-4A7B-80F4-30EA853D93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5B2F60CF-840C-444B-9F22-9A9E38BB45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8BBB79F8-B4D1-43E1-8DFF-4C88486D53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F6EE90B9-E2A6-4FFB-856D-3CFCE0AED3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98BF0089-E244-43A3-9B7A-0E3A0C14C8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4885FDB8-D67D-47C8-BDC5-786DBAFEEA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5B1578A9-DFD7-42C3-912A-20F57633E2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C4A36E35-1BCC-47C0-8326-9F09589733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FA2FD566-9D62-4BAE-945C-57D1EAF3A9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88" name="Picture 87">
          <a:extLst>
            <a:ext uri="{FF2B5EF4-FFF2-40B4-BE49-F238E27FC236}">
              <a16:creationId xmlns:a16="http://schemas.microsoft.com/office/drawing/2014/main" id="{8475E1C7-4062-4E3C-B6FE-8151EBBDDC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92" name="Picture 91">
          <a:extLst>
            <a:ext uri="{FF2B5EF4-FFF2-40B4-BE49-F238E27FC236}">
              <a16:creationId xmlns:a16="http://schemas.microsoft.com/office/drawing/2014/main" id="{B77F8207-453C-429C-8B38-32688E2523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3" name="Picture 92">
          <a:extLst>
            <a:ext uri="{FF2B5EF4-FFF2-40B4-BE49-F238E27FC236}">
              <a16:creationId xmlns:a16="http://schemas.microsoft.com/office/drawing/2014/main" id="{537DEEBB-09F9-4A23-8E05-4094EB5816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69" name="Picture 68">
          <a:extLst>
            <a:ext uri="{FF2B5EF4-FFF2-40B4-BE49-F238E27FC236}">
              <a16:creationId xmlns:a16="http://schemas.microsoft.com/office/drawing/2014/main" id="{1B8B254E-9648-45B3-AF47-71A004CBD4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3</xdr:col>
      <xdr:colOff>605118</xdr:colOff>
      <xdr:row>5</xdr:row>
      <xdr:rowOff>0</xdr:rowOff>
    </xdr:from>
    <xdr:ext cx="190499" cy="190499"/>
    <xdr:pic>
      <xdr:nvPicPr>
        <xdr:cNvPr id="3" name="Picture 2">
          <a:extLst>
            <a:ext uri="{FF2B5EF4-FFF2-40B4-BE49-F238E27FC236}">
              <a16:creationId xmlns:a16="http://schemas.microsoft.com/office/drawing/2014/main" id="{6DB50D8D-78BB-4810-B7B0-747C3295C2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3" y="1323975"/>
          <a:ext cx="190499" cy="190499"/>
        </a:xfrm>
        <a:prstGeom prst="rect">
          <a:avLst/>
        </a:prstGeom>
      </xdr:spPr>
    </xdr:pic>
    <xdr:clientData/>
  </xdr:oneCellAnchor>
  <xdr:oneCellAnchor>
    <xdr:from>
      <xdr:col>5</xdr:col>
      <xdr:colOff>11206</xdr:colOff>
      <xdr:row>5</xdr:row>
      <xdr:rowOff>11209</xdr:rowOff>
    </xdr:from>
    <xdr:ext cx="190499" cy="190499"/>
    <xdr:pic>
      <xdr:nvPicPr>
        <xdr:cNvPr id="4" name="Picture 3">
          <a:extLst>
            <a:ext uri="{FF2B5EF4-FFF2-40B4-BE49-F238E27FC236}">
              <a16:creationId xmlns:a16="http://schemas.microsoft.com/office/drawing/2014/main" id="{A48B48C7-E061-418E-AC69-2721593D2B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1335184"/>
          <a:ext cx="190499" cy="190499"/>
        </a:xfrm>
        <a:prstGeom prst="rect">
          <a:avLst/>
        </a:prstGeom>
      </xdr:spPr>
    </xdr:pic>
    <xdr:clientData/>
  </xdr:oneCellAnchor>
  <xdr:oneCellAnchor>
    <xdr:from>
      <xdr:col>7</xdr:col>
      <xdr:colOff>515471</xdr:colOff>
      <xdr:row>6</xdr:row>
      <xdr:rowOff>156883</xdr:rowOff>
    </xdr:from>
    <xdr:ext cx="190499" cy="190499"/>
    <xdr:pic>
      <xdr:nvPicPr>
        <xdr:cNvPr id="5" name="Picture 4">
          <a:extLst>
            <a:ext uri="{FF2B5EF4-FFF2-40B4-BE49-F238E27FC236}">
              <a16:creationId xmlns:a16="http://schemas.microsoft.com/office/drawing/2014/main" id="{A5FDA2A0-70E6-4290-A13A-776B145DB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1671358"/>
          <a:ext cx="190499" cy="190499"/>
        </a:xfrm>
        <a:prstGeom prst="rect">
          <a:avLst/>
        </a:prstGeom>
      </xdr:spPr>
    </xdr:pic>
    <xdr:clientData/>
  </xdr:oneCellAnchor>
  <xdr:oneCellAnchor>
    <xdr:from>
      <xdr:col>8</xdr:col>
      <xdr:colOff>504265</xdr:colOff>
      <xdr:row>5</xdr:row>
      <xdr:rowOff>22412</xdr:rowOff>
    </xdr:from>
    <xdr:ext cx="190499" cy="190499"/>
    <xdr:pic>
      <xdr:nvPicPr>
        <xdr:cNvPr id="6" name="Picture 5">
          <a:extLst>
            <a:ext uri="{FF2B5EF4-FFF2-40B4-BE49-F238E27FC236}">
              <a16:creationId xmlns:a16="http://schemas.microsoft.com/office/drawing/2014/main" id="{7E78FCB7-351B-43A6-AB80-D04965BED3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1346387"/>
          <a:ext cx="190499" cy="190499"/>
        </a:xfrm>
        <a:prstGeom prst="rect">
          <a:avLst/>
        </a:prstGeom>
      </xdr:spPr>
    </xdr:pic>
    <xdr:clientData/>
  </xdr:oneCellAnchor>
  <xdr:oneCellAnchor>
    <xdr:from>
      <xdr:col>15</xdr:col>
      <xdr:colOff>627530</xdr:colOff>
      <xdr:row>6</xdr:row>
      <xdr:rowOff>100853</xdr:rowOff>
    </xdr:from>
    <xdr:ext cx="190499" cy="190499"/>
    <xdr:pic>
      <xdr:nvPicPr>
        <xdr:cNvPr id="7" name="Picture 6">
          <a:extLst>
            <a:ext uri="{FF2B5EF4-FFF2-40B4-BE49-F238E27FC236}">
              <a16:creationId xmlns:a16="http://schemas.microsoft.com/office/drawing/2014/main" id="{CFBAD83C-9029-49DF-81B2-A4C1B11713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615328"/>
          <a:ext cx="190499" cy="190499"/>
        </a:xfrm>
        <a:prstGeom prst="rect">
          <a:avLst/>
        </a:prstGeom>
      </xdr:spPr>
    </xdr:pic>
    <xdr:clientData/>
  </xdr:oneCellAnchor>
  <xdr:oneCellAnchor>
    <xdr:from>
      <xdr:col>16</xdr:col>
      <xdr:colOff>515470</xdr:colOff>
      <xdr:row>6</xdr:row>
      <xdr:rowOff>179294</xdr:rowOff>
    </xdr:from>
    <xdr:ext cx="190499" cy="190499"/>
    <xdr:pic>
      <xdr:nvPicPr>
        <xdr:cNvPr id="8" name="Picture 7">
          <a:extLst>
            <a:ext uri="{FF2B5EF4-FFF2-40B4-BE49-F238E27FC236}">
              <a16:creationId xmlns:a16="http://schemas.microsoft.com/office/drawing/2014/main" id="{D793F1C7-EBDE-4A86-B64A-102273E579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693769"/>
          <a:ext cx="190499" cy="190499"/>
        </a:xfrm>
        <a:prstGeom prst="rect">
          <a:avLst/>
        </a:prstGeom>
      </xdr:spPr>
    </xdr:pic>
    <xdr:clientData/>
  </xdr:oneCellAnchor>
  <xdr:oneCellAnchor>
    <xdr:from>
      <xdr:col>19</xdr:col>
      <xdr:colOff>33619</xdr:colOff>
      <xdr:row>5</xdr:row>
      <xdr:rowOff>33618</xdr:rowOff>
    </xdr:from>
    <xdr:ext cx="190499" cy="190499"/>
    <xdr:pic>
      <xdr:nvPicPr>
        <xdr:cNvPr id="9" name="Picture 8">
          <a:extLst>
            <a:ext uri="{FF2B5EF4-FFF2-40B4-BE49-F238E27FC236}">
              <a16:creationId xmlns:a16="http://schemas.microsoft.com/office/drawing/2014/main" id="{1BE44082-008D-4D01-9601-9B7644A719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357593"/>
          <a:ext cx="190499" cy="190499"/>
        </a:xfrm>
        <a:prstGeom prst="rect">
          <a:avLst/>
        </a:prstGeom>
      </xdr:spPr>
    </xdr:pic>
    <xdr:clientData/>
  </xdr:oneCellAnchor>
  <xdr:twoCellAnchor editAs="oneCell">
    <xdr:from>
      <xdr:col>20</xdr:col>
      <xdr:colOff>11207</xdr:colOff>
      <xdr:row>6</xdr:row>
      <xdr:rowOff>134471</xdr:rowOff>
    </xdr:from>
    <xdr:to>
      <xdr:col>20</xdr:col>
      <xdr:colOff>201706</xdr:colOff>
      <xdr:row>6</xdr:row>
      <xdr:rowOff>324970</xdr:rowOff>
    </xdr:to>
    <xdr:pic>
      <xdr:nvPicPr>
        <xdr:cNvPr id="10" name="Picture 9">
          <a:extLst>
            <a:ext uri="{FF2B5EF4-FFF2-40B4-BE49-F238E27FC236}">
              <a16:creationId xmlns:a16="http://schemas.microsoft.com/office/drawing/2014/main" id="{443D5245-0CA1-4746-ABF4-D6FC7AAA3D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648946"/>
          <a:ext cx="190499" cy="190499"/>
        </a:xfrm>
        <a:prstGeom prst="rect">
          <a:avLst/>
        </a:prstGeom>
      </xdr:spPr>
    </xdr:pic>
    <xdr:clientData/>
  </xdr:twoCellAnchor>
  <xdr:twoCellAnchor editAs="oneCell">
    <xdr:from>
      <xdr:col>3</xdr:col>
      <xdr:colOff>627530</xdr:colOff>
      <xdr:row>20</xdr:row>
      <xdr:rowOff>-1</xdr:rowOff>
    </xdr:from>
    <xdr:to>
      <xdr:col>3</xdr:col>
      <xdr:colOff>818029</xdr:colOff>
      <xdr:row>20</xdr:row>
      <xdr:rowOff>190498</xdr:rowOff>
    </xdr:to>
    <xdr:pic>
      <xdr:nvPicPr>
        <xdr:cNvPr id="11" name="Picture 10">
          <a:extLst>
            <a:ext uri="{FF2B5EF4-FFF2-40B4-BE49-F238E27FC236}">
              <a16:creationId xmlns:a16="http://schemas.microsoft.com/office/drawing/2014/main" id="{9D9A6C80-E686-46AF-909B-BDC714A45D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4410074"/>
          <a:ext cx="190499" cy="190499"/>
        </a:xfrm>
        <a:prstGeom prst="rect">
          <a:avLst/>
        </a:prstGeom>
      </xdr:spPr>
    </xdr:pic>
    <xdr:clientData/>
  </xdr:twoCellAnchor>
  <xdr:twoCellAnchor editAs="oneCell">
    <xdr:from>
      <xdr:col>5</xdr:col>
      <xdr:colOff>11205</xdr:colOff>
      <xdr:row>20</xdr:row>
      <xdr:rowOff>11206</xdr:rowOff>
    </xdr:from>
    <xdr:to>
      <xdr:col>5</xdr:col>
      <xdr:colOff>201704</xdr:colOff>
      <xdr:row>21</xdr:row>
      <xdr:rowOff>11205</xdr:rowOff>
    </xdr:to>
    <xdr:pic>
      <xdr:nvPicPr>
        <xdr:cNvPr id="12" name="Picture 11">
          <a:extLst>
            <a:ext uri="{FF2B5EF4-FFF2-40B4-BE49-F238E27FC236}">
              <a16:creationId xmlns:a16="http://schemas.microsoft.com/office/drawing/2014/main" id="{E6A0C755-210A-4265-ADBD-A513F6D585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4421281"/>
          <a:ext cx="190499" cy="190499"/>
        </a:xfrm>
        <a:prstGeom prst="rect">
          <a:avLst/>
        </a:prstGeom>
      </xdr:spPr>
    </xdr:pic>
    <xdr:clientData/>
  </xdr:twoCellAnchor>
  <xdr:twoCellAnchor editAs="oneCell">
    <xdr:from>
      <xdr:col>7</xdr:col>
      <xdr:colOff>22411</xdr:colOff>
      <xdr:row>21</xdr:row>
      <xdr:rowOff>156881</xdr:rowOff>
    </xdr:from>
    <xdr:to>
      <xdr:col>7</xdr:col>
      <xdr:colOff>212910</xdr:colOff>
      <xdr:row>21</xdr:row>
      <xdr:rowOff>347380</xdr:rowOff>
    </xdr:to>
    <xdr:pic>
      <xdr:nvPicPr>
        <xdr:cNvPr id="13" name="Picture 12">
          <a:extLst>
            <a:ext uri="{FF2B5EF4-FFF2-40B4-BE49-F238E27FC236}">
              <a16:creationId xmlns:a16="http://schemas.microsoft.com/office/drawing/2014/main" id="{EDF40550-49C0-48D3-901F-F7A863165B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4757456"/>
          <a:ext cx="190499" cy="190499"/>
        </a:xfrm>
        <a:prstGeom prst="rect">
          <a:avLst/>
        </a:prstGeom>
      </xdr:spPr>
    </xdr:pic>
    <xdr:clientData/>
  </xdr:twoCellAnchor>
  <xdr:twoCellAnchor editAs="oneCell">
    <xdr:from>
      <xdr:col>8</xdr:col>
      <xdr:colOff>515470</xdr:colOff>
      <xdr:row>20</xdr:row>
      <xdr:rowOff>22412</xdr:rowOff>
    </xdr:from>
    <xdr:to>
      <xdr:col>8</xdr:col>
      <xdr:colOff>705969</xdr:colOff>
      <xdr:row>21</xdr:row>
      <xdr:rowOff>22411</xdr:rowOff>
    </xdr:to>
    <xdr:pic>
      <xdr:nvPicPr>
        <xdr:cNvPr id="14" name="Picture 13">
          <a:extLst>
            <a:ext uri="{FF2B5EF4-FFF2-40B4-BE49-F238E27FC236}">
              <a16:creationId xmlns:a16="http://schemas.microsoft.com/office/drawing/2014/main" id="{EF97CDBE-F6BF-49E9-8E3B-74814CB054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4432487"/>
          <a:ext cx="190499" cy="190499"/>
        </a:xfrm>
        <a:prstGeom prst="rect">
          <a:avLst/>
        </a:prstGeom>
      </xdr:spPr>
    </xdr:pic>
    <xdr:clientData/>
  </xdr:twoCellAnchor>
  <xdr:twoCellAnchor editAs="oneCell">
    <xdr:from>
      <xdr:col>15</xdr:col>
      <xdr:colOff>605118</xdr:colOff>
      <xdr:row>21</xdr:row>
      <xdr:rowOff>100853</xdr:rowOff>
    </xdr:from>
    <xdr:to>
      <xdr:col>15</xdr:col>
      <xdr:colOff>795617</xdr:colOff>
      <xdr:row>21</xdr:row>
      <xdr:rowOff>291352</xdr:rowOff>
    </xdr:to>
    <xdr:pic>
      <xdr:nvPicPr>
        <xdr:cNvPr id="15" name="Picture 14">
          <a:extLst>
            <a:ext uri="{FF2B5EF4-FFF2-40B4-BE49-F238E27FC236}">
              <a16:creationId xmlns:a16="http://schemas.microsoft.com/office/drawing/2014/main" id="{1A636035-AD3F-4DA9-8FA9-2C5CEB7193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5943" y="4701428"/>
          <a:ext cx="190499" cy="190499"/>
        </a:xfrm>
        <a:prstGeom prst="rect">
          <a:avLst/>
        </a:prstGeom>
      </xdr:spPr>
    </xdr:pic>
    <xdr:clientData/>
  </xdr:twoCellAnchor>
  <xdr:twoCellAnchor editAs="oneCell">
    <xdr:from>
      <xdr:col>16</xdr:col>
      <xdr:colOff>515470</xdr:colOff>
      <xdr:row>21</xdr:row>
      <xdr:rowOff>168088</xdr:rowOff>
    </xdr:from>
    <xdr:to>
      <xdr:col>16</xdr:col>
      <xdr:colOff>705969</xdr:colOff>
      <xdr:row>21</xdr:row>
      <xdr:rowOff>358587</xdr:rowOff>
    </xdr:to>
    <xdr:pic>
      <xdr:nvPicPr>
        <xdr:cNvPr id="16" name="Picture 15">
          <a:extLst>
            <a:ext uri="{FF2B5EF4-FFF2-40B4-BE49-F238E27FC236}">
              <a16:creationId xmlns:a16="http://schemas.microsoft.com/office/drawing/2014/main" id="{70406045-DC83-472B-A3E7-5422C13575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4768663"/>
          <a:ext cx="190499" cy="190499"/>
        </a:xfrm>
        <a:prstGeom prst="rect">
          <a:avLst/>
        </a:prstGeom>
      </xdr:spPr>
    </xdr:pic>
    <xdr:clientData/>
  </xdr:twoCellAnchor>
  <xdr:twoCellAnchor editAs="oneCell">
    <xdr:from>
      <xdr:col>19</xdr:col>
      <xdr:colOff>11206</xdr:colOff>
      <xdr:row>20</xdr:row>
      <xdr:rowOff>11206</xdr:rowOff>
    </xdr:from>
    <xdr:to>
      <xdr:col>19</xdr:col>
      <xdr:colOff>201705</xdr:colOff>
      <xdr:row>21</xdr:row>
      <xdr:rowOff>11205</xdr:rowOff>
    </xdr:to>
    <xdr:pic>
      <xdr:nvPicPr>
        <xdr:cNvPr id="17" name="Picture 16">
          <a:extLst>
            <a:ext uri="{FF2B5EF4-FFF2-40B4-BE49-F238E27FC236}">
              <a16:creationId xmlns:a16="http://schemas.microsoft.com/office/drawing/2014/main" id="{A7A6BB54-FB25-43C7-AFC7-CEA3682B55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4421281"/>
          <a:ext cx="190499" cy="190499"/>
        </a:xfrm>
        <a:prstGeom prst="rect">
          <a:avLst/>
        </a:prstGeom>
      </xdr:spPr>
    </xdr:pic>
    <xdr:clientData/>
  </xdr:twoCellAnchor>
  <xdr:twoCellAnchor editAs="oneCell">
    <xdr:from>
      <xdr:col>20</xdr:col>
      <xdr:colOff>0</xdr:colOff>
      <xdr:row>21</xdr:row>
      <xdr:rowOff>145677</xdr:rowOff>
    </xdr:from>
    <xdr:to>
      <xdr:col>20</xdr:col>
      <xdr:colOff>190499</xdr:colOff>
      <xdr:row>21</xdr:row>
      <xdr:rowOff>336176</xdr:rowOff>
    </xdr:to>
    <xdr:pic>
      <xdr:nvPicPr>
        <xdr:cNvPr id="18" name="Picture 17">
          <a:extLst>
            <a:ext uri="{FF2B5EF4-FFF2-40B4-BE49-F238E27FC236}">
              <a16:creationId xmlns:a16="http://schemas.microsoft.com/office/drawing/2014/main" id="{DB40F362-AF0C-4119-AD50-7052B65889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54125" y="4746252"/>
          <a:ext cx="190499" cy="190499"/>
        </a:xfrm>
        <a:prstGeom prst="rect">
          <a:avLst/>
        </a:prstGeom>
      </xdr:spPr>
    </xdr:pic>
    <xdr:clientData/>
  </xdr:twoCellAnchor>
  <xdr:twoCellAnchor editAs="oneCell">
    <xdr:from>
      <xdr:col>5</xdr:col>
      <xdr:colOff>212912</xdr:colOff>
      <xdr:row>27</xdr:row>
      <xdr:rowOff>11206</xdr:rowOff>
    </xdr:from>
    <xdr:to>
      <xdr:col>5</xdr:col>
      <xdr:colOff>403411</xdr:colOff>
      <xdr:row>28</xdr:row>
      <xdr:rowOff>1680</xdr:rowOff>
    </xdr:to>
    <xdr:pic>
      <xdr:nvPicPr>
        <xdr:cNvPr id="19" name="Picture 18">
          <a:extLst>
            <a:ext uri="{FF2B5EF4-FFF2-40B4-BE49-F238E27FC236}">
              <a16:creationId xmlns:a16="http://schemas.microsoft.com/office/drawing/2014/main" id="{485C3C03-E099-4812-8B48-C26411E2B0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5973856"/>
          <a:ext cx="190499" cy="190499"/>
        </a:xfrm>
        <a:prstGeom prst="rect">
          <a:avLst/>
        </a:prstGeom>
      </xdr:spPr>
    </xdr:pic>
    <xdr:clientData/>
  </xdr:twoCellAnchor>
  <xdr:twoCellAnchor editAs="oneCell">
    <xdr:from>
      <xdr:col>28</xdr:col>
      <xdr:colOff>201705</xdr:colOff>
      <xdr:row>14</xdr:row>
      <xdr:rowOff>0</xdr:rowOff>
    </xdr:from>
    <xdr:to>
      <xdr:col>28</xdr:col>
      <xdr:colOff>392204</xdr:colOff>
      <xdr:row>15</xdr:row>
      <xdr:rowOff>-1</xdr:rowOff>
    </xdr:to>
    <xdr:pic>
      <xdr:nvPicPr>
        <xdr:cNvPr id="20" name="Picture 19">
          <a:extLst>
            <a:ext uri="{FF2B5EF4-FFF2-40B4-BE49-F238E27FC236}">
              <a16:creationId xmlns:a16="http://schemas.microsoft.com/office/drawing/2014/main" id="{62295F6B-B09E-4E09-874D-7335025006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3248025"/>
          <a:ext cx="190499" cy="190499"/>
        </a:xfrm>
        <a:prstGeom prst="rect">
          <a:avLst/>
        </a:prstGeom>
      </xdr:spPr>
    </xdr:pic>
    <xdr:clientData/>
  </xdr:twoCellAnchor>
  <xdr:twoCellAnchor editAs="oneCell">
    <xdr:from>
      <xdr:col>11</xdr:col>
      <xdr:colOff>571500</xdr:colOff>
      <xdr:row>27</xdr:row>
      <xdr:rowOff>11206</xdr:rowOff>
    </xdr:from>
    <xdr:to>
      <xdr:col>11</xdr:col>
      <xdr:colOff>761999</xdr:colOff>
      <xdr:row>28</xdr:row>
      <xdr:rowOff>1680</xdr:rowOff>
    </xdr:to>
    <xdr:pic>
      <xdr:nvPicPr>
        <xdr:cNvPr id="21" name="Picture 20">
          <a:extLst>
            <a:ext uri="{FF2B5EF4-FFF2-40B4-BE49-F238E27FC236}">
              <a16:creationId xmlns:a16="http://schemas.microsoft.com/office/drawing/2014/main" id="{5E36E657-3869-4BFF-8BFC-C49AEF0C5F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5973856"/>
          <a:ext cx="190499" cy="190499"/>
        </a:xfrm>
        <a:prstGeom prst="rect">
          <a:avLst/>
        </a:prstGeom>
      </xdr:spPr>
    </xdr:pic>
    <xdr:clientData/>
  </xdr:twoCellAnchor>
  <xdr:twoCellAnchor editAs="oneCell">
    <xdr:from>
      <xdr:col>20</xdr:col>
      <xdr:colOff>257736</xdr:colOff>
      <xdr:row>28</xdr:row>
      <xdr:rowOff>11206</xdr:rowOff>
    </xdr:from>
    <xdr:to>
      <xdr:col>20</xdr:col>
      <xdr:colOff>448235</xdr:colOff>
      <xdr:row>29</xdr:row>
      <xdr:rowOff>1680</xdr:rowOff>
    </xdr:to>
    <xdr:pic>
      <xdr:nvPicPr>
        <xdr:cNvPr id="22" name="Picture 21">
          <a:extLst>
            <a:ext uri="{FF2B5EF4-FFF2-40B4-BE49-F238E27FC236}">
              <a16:creationId xmlns:a16="http://schemas.microsoft.com/office/drawing/2014/main" id="{E39F9504-1DF6-4E1C-B53C-9F09E30C23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11861" y="6173881"/>
          <a:ext cx="190499" cy="190499"/>
        </a:xfrm>
        <a:prstGeom prst="rect">
          <a:avLst/>
        </a:prstGeom>
      </xdr:spPr>
    </xdr:pic>
    <xdr:clientData/>
  </xdr:twoCellAnchor>
  <xdr:twoCellAnchor editAs="oneCell">
    <xdr:from>
      <xdr:col>3</xdr:col>
      <xdr:colOff>605119</xdr:colOff>
      <xdr:row>37</xdr:row>
      <xdr:rowOff>2</xdr:rowOff>
    </xdr:from>
    <xdr:to>
      <xdr:col>3</xdr:col>
      <xdr:colOff>795618</xdr:colOff>
      <xdr:row>38</xdr:row>
      <xdr:rowOff>1</xdr:rowOff>
    </xdr:to>
    <xdr:pic>
      <xdr:nvPicPr>
        <xdr:cNvPr id="23" name="Picture 22">
          <a:extLst>
            <a:ext uri="{FF2B5EF4-FFF2-40B4-BE49-F238E27FC236}">
              <a16:creationId xmlns:a16="http://schemas.microsoft.com/office/drawing/2014/main" id="{4428DFD6-8F53-4CAB-84A2-1B5220E8D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0144" y="7962902"/>
          <a:ext cx="190499" cy="190499"/>
        </a:xfrm>
        <a:prstGeom prst="rect">
          <a:avLst/>
        </a:prstGeom>
      </xdr:spPr>
    </xdr:pic>
    <xdr:clientData/>
  </xdr:twoCellAnchor>
  <xdr:oneCellAnchor>
    <xdr:from>
      <xdr:col>5</xdr:col>
      <xdr:colOff>11206</xdr:colOff>
      <xdr:row>37</xdr:row>
      <xdr:rowOff>11209</xdr:rowOff>
    </xdr:from>
    <xdr:ext cx="190499" cy="190499"/>
    <xdr:pic>
      <xdr:nvPicPr>
        <xdr:cNvPr id="24" name="Picture 23">
          <a:extLst>
            <a:ext uri="{FF2B5EF4-FFF2-40B4-BE49-F238E27FC236}">
              <a16:creationId xmlns:a16="http://schemas.microsoft.com/office/drawing/2014/main" id="{23819EAF-6BF8-4E70-8B91-40CE97573F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6" y="7974109"/>
          <a:ext cx="190499" cy="190499"/>
        </a:xfrm>
        <a:prstGeom prst="rect">
          <a:avLst/>
        </a:prstGeom>
      </xdr:spPr>
    </xdr:pic>
    <xdr:clientData/>
  </xdr:oneCellAnchor>
  <xdr:oneCellAnchor>
    <xdr:from>
      <xdr:col>7</xdr:col>
      <xdr:colOff>515471</xdr:colOff>
      <xdr:row>38</xdr:row>
      <xdr:rowOff>156883</xdr:rowOff>
    </xdr:from>
    <xdr:ext cx="190499" cy="190499"/>
    <xdr:pic>
      <xdr:nvPicPr>
        <xdr:cNvPr id="25" name="Picture 24">
          <a:extLst>
            <a:ext uri="{FF2B5EF4-FFF2-40B4-BE49-F238E27FC236}">
              <a16:creationId xmlns:a16="http://schemas.microsoft.com/office/drawing/2014/main" id="{648F5E21-BB5F-4545-8E64-5981F9714E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696" y="8310283"/>
          <a:ext cx="190499" cy="190499"/>
        </a:xfrm>
        <a:prstGeom prst="rect">
          <a:avLst/>
        </a:prstGeom>
      </xdr:spPr>
    </xdr:pic>
    <xdr:clientData/>
  </xdr:oneCellAnchor>
  <xdr:oneCellAnchor>
    <xdr:from>
      <xdr:col>8</xdr:col>
      <xdr:colOff>504265</xdr:colOff>
      <xdr:row>37</xdr:row>
      <xdr:rowOff>22412</xdr:rowOff>
    </xdr:from>
    <xdr:ext cx="190499" cy="190499"/>
    <xdr:pic>
      <xdr:nvPicPr>
        <xdr:cNvPr id="26" name="Picture 25">
          <a:extLst>
            <a:ext uri="{FF2B5EF4-FFF2-40B4-BE49-F238E27FC236}">
              <a16:creationId xmlns:a16="http://schemas.microsoft.com/office/drawing/2014/main" id="{70898A85-86A6-4236-9939-631436AF13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5915" y="7985312"/>
          <a:ext cx="190499" cy="190499"/>
        </a:xfrm>
        <a:prstGeom prst="rect">
          <a:avLst/>
        </a:prstGeom>
      </xdr:spPr>
    </xdr:pic>
    <xdr:clientData/>
  </xdr:oneCellAnchor>
  <xdr:oneCellAnchor>
    <xdr:from>
      <xdr:col>15</xdr:col>
      <xdr:colOff>627530</xdr:colOff>
      <xdr:row>38</xdr:row>
      <xdr:rowOff>100853</xdr:rowOff>
    </xdr:from>
    <xdr:ext cx="190499" cy="190499"/>
    <xdr:pic>
      <xdr:nvPicPr>
        <xdr:cNvPr id="27" name="Picture 26">
          <a:extLst>
            <a:ext uri="{FF2B5EF4-FFF2-40B4-BE49-F238E27FC236}">
              <a16:creationId xmlns:a16="http://schemas.microsoft.com/office/drawing/2014/main" id="{804C082F-89C8-4784-B1D4-D3853AFAFB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8254253"/>
          <a:ext cx="190499" cy="190499"/>
        </a:xfrm>
        <a:prstGeom prst="rect">
          <a:avLst/>
        </a:prstGeom>
      </xdr:spPr>
    </xdr:pic>
    <xdr:clientData/>
  </xdr:oneCellAnchor>
  <xdr:oneCellAnchor>
    <xdr:from>
      <xdr:col>16</xdr:col>
      <xdr:colOff>515470</xdr:colOff>
      <xdr:row>38</xdr:row>
      <xdr:rowOff>179294</xdr:rowOff>
    </xdr:from>
    <xdr:ext cx="190499" cy="190499"/>
    <xdr:pic>
      <xdr:nvPicPr>
        <xdr:cNvPr id="28" name="Picture 27">
          <a:extLst>
            <a:ext uri="{FF2B5EF4-FFF2-40B4-BE49-F238E27FC236}">
              <a16:creationId xmlns:a16="http://schemas.microsoft.com/office/drawing/2014/main" id="{5213645B-312B-44DA-9707-58BC73B6FA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8332694"/>
          <a:ext cx="190499" cy="190499"/>
        </a:xfrm>
        <a:prstGeom prst="rect">
          <a:avLst/>
        </a:prstGeom>
      </xdr:spPr>
    </xdr:pic>
    <xdr:clientData/>
  </xdr:oneCellAnchor>
  <xdr:oneCellAnchor>
    <xdr:from>
      <xdr:col>19</xdr:col>
      <xdr:colOff>33619</xdr:colOff>
      <xdr:row>37</xdr:row>
      <xdr:rowOff>33618</xdr:rowOff>
    </xdr:from>
    <xdr:ext cx="190499" cy="190499"/>
    <xdr:pic>
      <xdr:nvPicPr>
        <xdr:cNvPr id="29" name="Picture 28">
          <a:extLst>
            <a:ext uri="{FF2B5EF4-FFF2-40B4-BE49-F238E27FC236}">
              <a16:creationId xmlns:a16="http://schemas.microsoft.com/office/drawing/2014/main" id="{E833C0FA-FE08-43FA-BF09-78B106A55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7996518"/>
          <a:ext cx="190499" cy="190499"/>
        </a:xfrm>
        <a:prstGeom prst="rect">
          <a:avLst/>
        </a:prstGeom>
      </xdr:spPr>
    </xdr:pic>
    <xdr:clientData/>
  </xdr:oneCellAnchor>
  <xdr:oneCellAnchor>
    <xdr:from>
      <xdr:col>20</xdr:col>
      <xdr:colOff>11207</xdr:colOff>
      <xdr:row>38</xdr:row>
      <xdr:rowOff>134471</xdr:rowOff>
    </xdr:from>
    <xdr:ext cx="190499" cy="190499"/>
    <xdr:pic>
      <xdr:nvPicPr>
        <xdr:cNvPr id="30" name="Picture 29">
          <a:extLst>
            <a:ext uri="{FF2B5EF4-FFF2-40B4-BE49-F238E27FC236}">
              <a16:creationId xmlns:a16="http://schemas.microsoft.com/office/drawing/2014/main" id="{2BF033C5-AC02-4D3E-B2B1-D8C687E924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8287871"/>
          <a:ext cx="190499" cy="190499"/>
        </a:xfrm>
        <a:prstGeom prst="rect">
          <a:avLst/>
        </a:prstGeom>
      </xdr:spPr>
    </xdr:pic>
    <xdr:clientData/>
  </xdr:oneCellAnchor>
  <xdr:oneCellAnchor>
    <xdr:from>
      <xdr:col>5</xdr:col>
      <xdr:colOff>11205</xdr:colOff>
      <xdr:row>52</xdr:row>
      <xdr:rowOff>11206</xdr:rowOff>
    </xdr:from>
    <xdr:ext cx="190499" cy="190499"/>
    <xdr:pic>
      <xdr:nvPicPr>
        <xdr:cNvPr id="31" name="Picture 30">
          <a:extLst>
            <a:ext uri="{FF2B5EF4-FFF2-40B4-BE49-F238E27FC236}">
              <a16:creationId xmlns:a16="http://schemas.microsoft.com/office/drawing/2014/main" id="{ABEC6EBE-2015-419D-BEE7-050E6D5BB8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3555" y="11145931"/>
          <a:ext cx="190499" cy="190499"/>
        </a:xfrm>
        <a:prstGeom prst="rect">
          <a:avLst/>
        </a:prstGeom>
      </xdr:spPr>
    </xdr:pic>
    <xdr:clientData/>
  </xdr:oneCellAnchor>
  <xdr:oneCellAnchor>
    <xdr:from>
      <xdr:col>8</xdr:col>
      <xdr:colOff>515470</xdr:colOff>
      <xdr:row>52</xdr:row>
      <xdr:rowOff>22412</xdr:rowOff>
    </xdr:from>
    <xdr:ext cx="190499" cy="190499"/>
    <xdr:pic>
      <xdr:nvPicPr>
        <xdr:cNvPr id="32" name="Picture 31">
          <a:extLst>
            <a:ext uri="{FF2B5EF4-FFF2-40B4-BE49-F238E27FC236}">
              <a16:creationId xmlns:a16="http://schemas.microsoft.com/office/drawing/2014/main" id="{662C534C-7CA0-466F-9BEC-4D53EF0918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7120" y="11157137"/>
          <a:ext cx="190499" cy="190499"/>
        </a:xfrm>
        <a:prstGeom prst="rect">
          <a:avLst/>
        </a:prstGeom>
      </xdr:spPr>
    </xdr:pic>
    <xdr:clientData/>
  </xdr:oneCellAnchor>
  <xdr:oneCellAnchor>
    <xdr:from>
      <xdr:col>15</xdr:col>
      <xdr:colOff>627530</xdr:colOff>
      <xdr:row>53</xdr:row>
      <xdr:rowOff>100853</xdr:rowOff>
    </xdr:from>
    <xdr:ext cx="190499" cy="190499"/>
    <xdr:pic>
      <xdr:nvPicPr>
        <xdr:cNvPr id="33" name="Picture 32">
          <a:extLst>
            <a:ext uri="{FF2B5EF4-FFF2-40B4-BE49-F238E27FC236}">
              <a16:creationId xmlns:a16="http://schemas.microsoft.com/office/drawing/2014/main" id="{FF649C34-AFBB-442C-BE01-2237008F92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8355" y="11426078"/>
          <a:ext cx="190499" cy="190499"/>
        </a:xfrm>
        <a:prstGeom prst="rect">
          <a:avLst/>
        </a:prstGeom>
      </xdr:spPr>
    </xdr:pic>
    <xdr:clientData/>
  </xdr:oneCellAnchor>
  <xdr:oneCellAnchor>
    <xdr:from>
      <xdr:col>16</xdr:col>
      <xdr:colOff>515470</xdr:colOff>
      <xdr:row>53</xdr:row>
      <xdr:rowOff>179294</xdr:rowOff>
    </xdr:from>
    <xdr:ext cx="190499" cy="190499"/>
    <xdr:pic>
      <xdr:nvPicPr>
        <xdr:cNvPr id="34" name="Picture 33">
          <a:extLst>
            <a:ext uri="{FF2B5EF4-FFF2-40B4-BE49-F238E27FC236}">
              <a16:creationId xmlns:a16="http://schemas.microsoft.com/office/drawing/2014/main" id="{53DCE8D7-FAE2-41F8-BCFB-7C86C3DA5D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2595" y="11504519"/>
          <a:ext cx="190499" cy="190499"/>
        </a:xfrm>
        <a:prstGeom prst="rect">
          <a:avLst/>
        </a:prstGeom>
      </xdr:spPr>
    </xdr:pic>
    <xdr:clientData/>
  </xdr:oneCellAnchor>
  <xdr:oneCellAnchor>
    <xdr:from>
      <xdr:col>19</xdr:col>
      <xdr:colOff>33619</xdr:colOff>
      <xdr:row>52</xdr:row>
      <xdr:rowOff>33618</xdr:rowOff>
    </xdr:from>
    <xdr:ext cx="190499" cy="190499"/>
    <xdr:pic>
      <xdr:nvPicPr>
        <xdr:cNvPr id="35" name="Picture 34">
          <a:extLst>
            <a:ext uri="{FF2B5EF4-FFF2-40B4-BE49-F238E27FC236}">
              <a16:creationId xmlns:a16="http://schemas.microsoft.com/office/drawing/2014/main" id="{88B6DF9E-B78F-47B7-9888-B8C1A9E85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0044" y="11168343"/>
          <a:ext cx="190499" cy="190499"/>
        </a:xfrm>
        <a:prstGeom prst="rect">
          <a:avLst/>
        </a:prstGeom>
      </xdr:spPr>
    </xdr:pic>
    <xdr:clientData/>
  </xdr:oneCellAnchor>
  <xdr:oneCellAnchor>
    <xdr:from>
      <xdr:col>20</xdr:col>
      <xdr:colOff>11207</xdr:colOff>
      <xdr:row>53</xdr:row>
      <xdr:rowOff>134471</xdr:rowOff>
    </xdr:from>
    <xdr:ext cx="190499" cy="190499"/>
    <xdr:pic>
      <xdr:nvPicPr>
        <xdr:cNvPr id="36" name="Picture 35">
          <a:extLst>
            <a:ext uri="{FF2B5EF4-FFF2-40B4-BE49-F238E27FC236}">
              <a16:creationId xmlns:a16="http://schemas.microsoft.com/office/drawing/2014/main" id="{552430D3-209D-40A2-99EF-9B22BAE9A2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5332" y="11459696"/>
          <a:ext cx="190499" cy="190499"/>
        </a:xfrm>
        <a:prstGeom prst="rect">
          <a:avLst/>
        </a:prstGeom>
      </xdr:spPr>
    </xdr:pic>
    <xdr:clientData/>
  </xdr:oneCellAnchor>
  <xdr:oneCellAnchor>
    <xdr:from>
      <xdr:col>5</xdr:col>
      <xdr:colOff>212912</xdr:colOff>
      <xdr:row>59</xdr:row>
      <xdr:rowOff>11206</xdr:rowOff>
    </xdr:from>
    <xdr:ext cx="190499" cy="190499"/>
    <xdr:pic>
      <xdr:nvPicPr>
        <xdr:cNvPr id="37" name="Picture 36">
          <a:extLst>
            <a:ext uri="{FF2B5EF4-FFF2-40B4-BE49-F238E27FC236}">
              <a16:creationId xmlns:a16="http://schemas.microsoft.com/office/drawing/2014/main" id="{26B9E083-58B8-489E-9393-8310B2975E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75262" y="12727081"/>
          <a:ext cx="190499" cy="190499"/>
        </a:xfrm>
        <a:prstGeom prst="rect">
          <a:avLst/>
        </a:prstGeom>
      </xdr:spPr>
    </xdr:pic>
    <xdr:clientData/>
  </xdr:oneCellAnchor>
  <xdr:oneCellAnchor>
    <xdr:from>
      <xdr:col>11</xdr:col>
      <xdr:colOff>571500</xdr:colOff>
      <xdr:row>59</xdr:row>
      <xdr:rowOff>11206</xdr:rowOff>
    </xdr:from>
    <xdr:ext cx="190499" cy="190499"/>
    <xdr:pic>
      <xdr:nvPicPr>
        <xdr:cNvPr id="38" name="Picture 37">
          <a:extLst>
            <a:ext uri="{FF2B5EF4-FFF2-40B4-BE49-F238E27FC236}">
              <a16:creationId xmlns:a16="http://schemas.microsoft.com/office/drawing/2014/main" id="{688CF4BC-4027-45EE-8ADA-D46A527073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2727081"/>
          <a:ext cx="190499" cy="190499"/>
        </a:xfrm>
        <a:prstGeom prst="rect">
          <a:avLst/>
        </a:prstGeom>
      </xdr:spPr>
    </xdr:pic>
    <xdr:clientData/>
  </xdr:oneCellAnchor>
  <xdr:twoCellAnchor editAs="oneCell">
    <xdr:from>
      <xdr:col>18</xdr:col>
      <xdr:colOff>11205</xdr:colOff>
      <xdr:row>60</xdr:row>
      <xdr:rowOff>11205</xdr:rowOff>
    </xdr:from>
    <xdr:to>
      <xdr:col>18</xdr:col>
      <xdr:colOff>201704</xdr:colOff>
      <xdr:row>61</xdr:row>
      <xdr:rowOff>1679</xdr:rowOff>
    </xdr:to>
    <xdr:pic>
      <xdr:nvPicPr>
        <xdr:cNvPr id="39" name="Picture 38">
          <a:extLst>
            <a:ext uri="{FF2B5EF4-FFF2-40B4-BE49-F238E27FC236}">
              <a16:creationId xmlns:a16="http://schemas.microsoft.com/office/drawing/2014/main" id="{E6B73D0C-C9B5-4C36-9E48-2698E02D33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1830" y="12927105"/>
          <a:ext cx="190499" cy="190499"/>
        </a:xfrm>
        <a:prstGeom prst="rect">
          <a:avLst/>
        </a:prstGeom>
      </xdr:spPr>
    </xdr:pic>
    <xdr:clientData/>
  </xdr:twoCellAnchor>
  <xdr:twoCellAnchor editAs="oneCell">
    <xdr:from>
      <xdr:col>22</xdr:col>
      <xdr:colOff>421341</xdr:colOff>
      <xdr:row>59</xdr:row>
      <xdr:rowOff>197223</xdr:rowOff>
    </xdr:from>
    <xdr:to>
      <xdr:col>22</xdr:col>
      <xdr:colOff>611840</xdr:colOff>
      <xdr:row>60</xdr:row>
      <xdr:rowOff>186017</xdr:rowOff>
    </xdr:to>
    <xdr:pic>
      <xdr:nvPicPr>
        <xdr:cNvPr id="40" name="Picture 39">
          <a:extLst>
            <a:ext uri="{FF2B5EF4-FFF2-40B4-BE49-F238E27FC236}">
              <a16:creationId xmlns:a16="http://schemas.microsoft.com/office/drawing/2014/main" id="{0776D808-D7E3-48A9-B145-4694EAAD64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7541" y="12913098"/>
          <a:ext cx="190499" cy="188818"/>
        </a:xfrm>
        <a:prstGeom prst="rect">
          <a:avLst/>
        </a:prstGeom>
      </xdr:spPr>
    </xdr:pic>
    <xdr:clientData/>
  </xdr:twoCellAnchor>
  <xdr:oneCellAnchor>
    <xdr:from>
      <xdr:col>28</xdr:col>
      <xdr:colOff>201705</xdr:colOff>
      <xdr:row>46</xdr:row>
      <xdr:rowOff>0</xdr:rowOff>
    </xdr:from>
    <xdr:ext cx="190499" cy="190499"/>
    <xdr:pic>
      <xdr:nvPicPr>
        <xdr:cNvPr id="41" name="Picture 40">
          <a:extLst>
            <a:ext uri="{FF2B5EF4-FFF2-40B4-BE49-F238E27FC236}">
              <a16:creationId xmlns:a16="http://schemas.microsoft.com/office/drawing/2014/main" id="{A4ECF80A-DEFB-401B-96C3-4323D45A24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70855" y="9944100"/>
          <a:ext cx="190499" cy="190499"/>
        </a:xfrm>
        <a:prstGeom prst="rect">
          <a:avLst/>
        </a:prstGeom>
      </xdr:spPr>
    </xdr:pic>
    <xdr:clientData/>
  </xdr:oneCellAnchor>
  <xdr:twoCellAnchor editAs="oneCell">
    <xdr:from>
      <xdr:col>3</xdr:col>
      <xdr:colOff>403412</xdr:colOff>
      <xdr:row>68</xdr:row>
      <xdr:rowOff>1</xdr:rowOff>
    </xdr:from>
    <xdr:to>
      <xdr:col>3</xdr:col>
      <xdr:colOff>593911</xdr:colOff>
      <xdr:row>68</xdr:row>
      <xdr:rowOff>190500</xdr:rowOff>
    </xdr:to>
    <xdr:pic>
      <xdr:nvPicPr>
        <xdr:cNvPr id="42" name="Picture 41">
          <a:extLst>
            <a:ext uri="{FF2B5EF4-FFF2-40B4-BE49-F238E27FC236}">
              <a16:creationId xmlns:a16="http://schemas.microsoft.com/office/drawing/2014/main" id="{ACA44B19-2A57-4A7D-A8FB-CB42F30701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0118" y="14242677"/>
          <a:ext cx="190499" cy="190499"/>
        </a:xfrm>
        <a:prstGeom prst="rect">
          <a:avLst/>
        </a:prstGeom>
      </xdr:spPr>
    </xdr:pic>
    <xdr:clientData/>
  </xdr:twoCellAnchor>
  <xdr:twoCellAnchor editAs="oneCell">
    <xdr:from>
      <xdr:col>11</xdr:col>
      <xdr:colOff>459443</xdr:colOff>
      <xdr:row>68</xdr:row>
      <xdr:rowOff>11207</xdr:rowOff>
    </xdr:from>
    <xdr:to>
      <xdr:col>11</xdr:col>
      <xdr:colOff>649942</xdr:colOff>
      <xdr:row>69</xdr:row>
      <xdr:rowOff>0</xdr:rowOff>
    </xdr:to>
    <xdr:pic>
      <xdr:nvPicPr>
        <xdr:cNvPr id="43" name="Picture 42">
          <a:extLst>
            <a:ext uri="{FF2B5EF4-FFF2-40B4-BE49-F238E27FC236}">
              <a16:creationId xmlns:a16="http://schemas.microsoft.com/office/drawing/2014/main" id="{5536145D-D4B6-435B-882C-9325D9D0C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0893" y="14527307"/>
          <a:ext cx="190499" cy="188818"/>
        </a:xfrm>
        <a:prstGeom prst="rect">
          <a:avLst/>
        </a:prstGeom>
      </xdr:spPr>
    </xdr:pic>
    <xdr:clientData/>
  </xdr:twoCellAnchor>
  <xdr:oneCellAnchor>
    <xdr:from>
      <xdr:col>6</xdr:col>
      <xdr:colOff>237564</xdr:colOff>
      <xdr:row>71</xdr:row>
      <xdr:rowOff>11207</xdr:rowOff>
    </xdr:from>
    <xdr:ext cx="190499" cy="190499"/>
    <xdr:pic>
      <xdr:nvPicPr>
        <xdr:cNvPr id="44" name="Picture 43">
          <a:extLst>
            <a:ext uri="{FF2B5EF4-FFF2-40B4-BE49-F238E27FC236}">
              <a16:creationId xmlns:a16="http://schemas.microsoft.com/office/drawing/2014/main" id="{F1DB09CC-E03A-4009-A6AD-87933ADBE1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514" y="15127382"/>
          <a:ext cx="190499" cy="190499"/>
        </a:xfrm>
        <a:prstGeom prst="rect">
          <a:avLst/>
        </a:prstGeom>
      </xdr:spPr>
    </xdr:pic>
    <xdr:clientData/>
  </xdr:oneCellAnchor>
  <xdr:twoCellAnchor editAs="oneCell">
    <xdr:from>
      <xdr:col>13</xdr:col>
      <xdr:colOff>179294</xdr:colOff>
      <xdr:row>69</xdr:row>
      <xdr:rowOff>11206</xdr:rowOff>
    </xdr:from>
    <xdr:to>
      <xdr:col>13</xdr:col>
      <xdr:colOff>369793</xdr:colOff>
      <xdr:row>69</xdr:row>
      <xdr:rowOff>200024</xdr:rowOff>
    </xdr:to>
    <xdr:pic>
      <xdr:nvPicPr>
        <xdr:cNvPr id="45" name="Picture 44">
          <a:extLst>
            <a:ext uri="{FF2B5EF4-FFF2-40B4-BE49-F238E27FC236}">
              <a16:creationId xmlns:a16="http://schemas.microsoft.com/office/drawing/2014/main" id="{72861F9A-0F3D-4130-AA88-95281EBE52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70919" y="14727331"/>
          <a:ext cx="190499" cy="188818"/>
        </a:xfrm>
        <a:prstGeom prst="rect">
          <a:avLst/>
        </a:prstGeom>
      </xdr:spPr>
    </xdr:pic>
    <xdr:clientData/>
  </xdr:twoCellAnchor>
  <xdr:twoCellAnchor editAs="oneCell">
    <xdr:from>
      <xdr:col>19</xdr:col>
      <xdr:colOff>11206</xdr:colOff>
      <xdr:row>69</xdr:row>
      <xdr:rowOff>0</xdr:rowOff>
    </xdr:from>
    <xdr:to>
      <xdr:col>19</xdr:col>
      <xdr:colOff>201705</xdr:colOff>
      <xdr:row>69</xdr:row>
      <xdr:rowOff>190499</xdr:rowOff>
    </xdr:to>
    <xdr:pic>
      <xdr:nvPicPr>
        <xdr:cNvPr id="46" name="Picture 45">
          <a:extLst>
            <a:ext uri="{FF2B5EF4-FFF2-40B4-BE49-F238E27FC236}">
              <a16:creationId xmlns:a16="http://schemas.microsoft.com/office/drawing/2014/main" id="{E0B03D15-18AB-4115-8BEC-5A0895A070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17631" y="14716125"/>
          <a:ext cx="190499" cy="190499"/>
        </a:xfrm>
        <a:prstGeom prst="rect">
          <a:avLst/>
        </a:prstGeom>
      </xdr:spPr>
    </xdr:pic>
    <xdr:clientData/>
  </xdr:twoCellAnchor>
  <xdr:twoCellAnchor editAs="oneCell">
    <xdr:from>
      <xdr:col>4</xdr:col>
      <xdr:colOff>100853</xdr:colOff>
      <xdr:row>76</xdr:row>
      <xdr:rowOff>11206</xdr:rowOff>
    </xdr:from>
    <xdr:to>
      <xdr:col>4</xdr:col>
      <xdr:colOff>291352</xdr:colOff>
      <xdr:row>77</xdr:row>
      <xdr:rowOff>1680</xdr:rowOff>
    </xdr:to>
    <xdr:pic>
      <xdr:nvPicPr>
        <xdr:cNvPr id="47" name="Picture 46">
          <a:extLst>
            <a:ext uri="{FF2B5EF4-FFF2-40B4-BE49-F238E27FC236}">
              <a16:creationId xmlns:a16="http://schemas.microsoft.com/office/drawing/2014/main" id="{E31104A9-51B9-4562-AF28-C1F0457EE2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3603" y="16117981"/>
          <a:ext cx="190499" cy="190499"/>
        </a:xfrm>
        <a:prstGeom prst="rect">
          <a:avLst/>
        </a:prstGeom>
      </xdr:spPr>
    </xdr:pic>
    <xdr:clientData/>
  </xdr:twoCellAnchor>
  <xdr:twoCellAnchor editAs="oneCell">
    <xdr:from>
      <xdr:col>8</xdr:col>
      <xdr:colOff>224117</xdr:colOff>
      <xdr:row>76</xdr:row>
      <xdr:rowOff>11206</xdr:rowOff>
    </xdr:from>
    <xdr:to>
      <xdr:col>8</xdr:col>
      <xdr:colOff>414616</xdr:colOff>
      <xdr:row>77</xdr:row>
      <xdr:rowOff>1680</xdr:rowOff>
    </xdr:to>
    <xdr:pic>
      <xdr:nvPicPr>
        <xdr:cNvPr id="48" name="Picture 47">
          <a:extLst>
            <a:ext uri="{FF2B5EF4-FFF2-40B4-BE49-F238E27FC236}">
              <a16:creationId xmlns:a16="http://schemas.microsoft.com/office/drawing/2014/main" id="{BA6CE942-14FD-4A4E-A493-61219C0B9D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5767" y="16117981"/>
          <a:ext cx="190499" cy="190499"/>
        </a:xfrm>
        <a:prstGeom prst="rect">
          <a:avLst/>
        </a:prstGeom>
      </xdr:spPr>
    </xdr:pic>
    <xdr:clientData/>
  </xdr:twoCellAnchor>
  <xdr:twoCellAnchor editAs="oneCell">
    <xdr:from>
      <xdr:col>12</xdr:col>
      <xdr:colOff>179294</xdr:colOff>
      <xdr:row>76</xdr:row>
      <xdr:rowOff>11206</xdr:rowOff>
    </xdr:from>
    <xdr:to>
      <xdr:col>12</xdr:col>
      <xdr:colOff>369793</xdr:colOff>
      <xdr:row>77</xdr:row>
      <xdr:rowOff>1680</xdr:rowOff>
    </xdr:to>
    <xdr:pic>
      <xdr:nvPicPr>
        <xdr:cNvPr id="49" name="Picture 48">
          <a:extLst>
            <a:ext uri="{FF2B5EF4-FFF2-40B4-BE49-F238E27FC236}">
              <a16:creationId xmlns:a16="http://schemas.microsoft.com/office/drawing/2014/main" id="{3816454D-C160-4643-AD4E-CCF00C011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1319" y="16117981"/>
          <a:ext cx="190499" cy="190499"/>
        </a:xfrm>
        <a:prstGeom prst="rect">
          <a:avLst/>
        </a:prstGeom>
      </xdr:spPr>
    </xdr:pic>
    <xdr:clientData/>
  </xdr:twoCellAnchor>
  <xdr:oneCellAnchor>
    <xdr:from>
      <xdr:col>15</xdr:col>
      <xdr:colOff>369795</xdr:colOff>
      <xdr:row>76</xdr:row>
      <xdr:rowOff>0</xdr:rowOff>
    </xdr:from>
    <xdr:ext cx="190499" cy="190499"/>
    <xdr:pic>
      <xdr:nvPicPr>
        <xdr:cNvPr id="50" name="Picture 49">
          <a:extLst>
            <a:ext uri="{FF2B5EF4-FFF2-40B4-BE49-F238E27FC236}">
              <a16:creationId xmlns:a16="http://schemas.microsoft.com/office/drawing/2014/main" id="{A55879BF-5143-404E-9E9D-74C7A3EF2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0620" y="16106775"/>
          <a:ext cx="190499" cy="190499"/>
        </a:xfrm>
        <a:prstGeom prst="rect">
          <a:avLst/>
        </a:prstGeom>
      </xdr:spPr>
    </xdr:pic>
    <xdr:clientData/>
  </xdr:oneCellAnchor>
  <xdr:oneCellAnchor>
    <xdr:from>
      <xdr:col>15</xdr:col>
      <xdr:colOff>235322</xdr:colOff>
      <xdr:row>79</xdr:row>
      <xdr:rowOff>1</xdr:rowOff>
    </xdr:from>
    <xdr:ext cx="190499" cy="190499"/>
    <xdr:pic>
      <xdr:nvPicPr>
        <xdr:cNvPr id="51" name="Picture 50">
          <a:extLst>
            <a:ext uri="{FF2B5EF4-FFF2-40B4-BE49-F238E27FC236}">
              <a16:creationId xmlns:a16="http://schemas.microsoft.com/office/drawing/2014/main" id="{7C3DACDB-F23A-48CE-9007-56E03588D3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6147" y="16706851"/>
          <a:ext cx="190499" cy="190499"/>
        </a:xfrm>
        <a:prstGeom prst="rect">
          <a:avLst/>
        </a:prstGeom>
      </xdr:spPr>
    </xdr:pic>
    <xdr:clientData/>
  </xdr:oneCellAnchor>
  <xdr:oneCellAnchor>
    <xdr:from>
      <xdr:col>15</xdr:col>
      <xdr:colOff>190500</xdr:colOff>
      <xdr:row>81</xdr:row>
      <xdr:rowOff>0</xdr:rowOff>
    </xdr:from>
    <xdr:ext cx="190499" cy="190499"/>
    <xdr:pic>
      <xdr:nvPicPr>
        <xdr:cNvPr id="52" name="Picture 51">
          <a:extLst>
            <a:ext uri="{FF2B5EF4-FFF2-40B4-BE49-F238E27FC236}">
              <a16:creationId xmlns:a16="http://schemas.microsoft.com/office/drawing/2014/main" id="{4A41AE38-0460-442B-8758-B470DD70D8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01325" y="17106900"/>
          <a:ext cx="190499" cy="190499"/>
        </a:xfrm>
        <a:prstGeom prst="rect">
          <a:avLst/>
        </a:prstGeom>
      </xdr:spPr>
    </xdr:pic>
    <xdr:clientData/>
  </xdr:oneCellAnchor>
  <xdr:oneCellAnchor>
    <xdr:from>
      <xdr:col>16</xdr:col>
      <xdr:colOff>268940</xdr:colOff>
      <xdr:row>77</xdr:row>
      <xdr:rowOff>11205</xdr:rowOff>
    </xdr:from>
    <xdr:ext cx="190499" cy="190499"/>
    <xdr:pic>
      <xdr:nvPicPr>
        <xdr:cNvPr id="53" name="Picture 52">
          <a:extLst>
            <a:ext uri="{FF2B5EF4-FFF2-40B4-BE49-F238E27FC236}">
              <a16:creationId xmlns:a16="http://schemas.microsoft.com/office/drawing/2014/main" id="{710F7C41-9C51-446D-89BC-9337A39095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6065" y="16318005"/>
          <a:ext cx="190499" cy="190499"/>
        </a:xfrm>
        <a:prstGeom prst="rect">
          <a:avLst/>
        </a:prstGeom>
      </xdr:spPr>
    </xdr:pic>
    <xdr:clientData/>
  </xdr:oneCellAnchor>
  <xdr:twoCellAnchor editAs="oneCell">
    <xdr:from>
      <xdr:col>15</xdr:col>
      <xdr:colOff>336176</xdr:colOff>
      <xdr:row>84</xdr:row>
      <xdr:rowOff>0</xdr:rowOff>
    </xdr:from>
    <xdr:to>
      <xdr:col>15</xdr:col>
      <xdr:colOff>526675</xdr:colOff>
      <xdr:row>84</xdr:row>
      <xdr:rowOff>190499</xdr:rowOff>
    </xdr:to>
    <xdr:pic>
      <xdr:nvPicPr>
        <xdr:cNvPr id="54" name="Picture 53">
          <a:extLst>
            <a:ext uri="{FF2B5EF4-FFF2-40B4-BE49-F238E27FC236}">
              <a16:creationId xmlns:a16="http://schemas.microsoft.com/office/drawing/2014/main" id="{89FC3198-E51D-4A84-A54C-25ACAACDAE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7001" y="17706975"/>
          <a:ext cx="190499" cy="190499"/>
        </a:xfrm>
        <a:prstGeom prst="rect">
          <a:avLst/>
        </a:prstGeom>
      </xdr:spPr>
    </xdr:pic>
    <xdr:clientData/>
  </xdr:twoCellAnchor>
  <xdr:twoCellAnchor editAs="oneCell">
    <xdr:from>
      <xdr:col>12</xdr:col>
      <xdr:colOff>212911</xdr:colOff>
      <xdr:row>84</xdr:row>
      <xdr:rowOff>0</xdr:rowOff>
    </xdr:from>
    <xdr:to>
      <xdr:col>12</xdr:col>
      <xdr:colOff>403410</xdr:colOff>
      <xdr:row>84</xdr:row>
      <xdr:rowOff>190499</xdr:rowOff>
    </xdr:to>
    <xdr:pic>
      <xdr:nvPicPr>
        <xdr:cNvPr id="55" name="Picture 54">
          <a:extLst>
            <a:ext uri="{FF2B5EF4-FFF2-40B4-BE49-F238E27FC236}">
              <a16:creationId xmlns:a16="http://schemas.microsoft.com/office/drawing/2014/main" id="{2C9AF1EC-2B01-43D1-AABB-4068FFD8F1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4936" y="17706975"/>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56" name="Picture 55">
          <a:extLst>
            <a:ext uri="{FF2B5EF4-FFF2-40B4-BE49-F238E27FC236}">
              <a16:creationId xmlns:a16="http://schemas.microsoft.com/office/drawing/2014/main" id="{EE83C5DF-F04E-47B9-8909-07EA201899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918206"/>
          <a:ext cx="190499" cy="190499"/>
        </a:xfrm>
        <a:prstGeom prst="rect">
          <a:avLst/>
        </a:prstGeom>
      </xdr:spPr>
    </xdr:pic>
    <xdr:clientData/>
  </xdr:twoCellAnchor>
  <xdr:twoCellAnchor editAs="oneCell">
    <xdr:from>
      <xdr:col>8</xdr:col>
      <xdr:colOff>537882</xdr:colOff>
      <xdr:row>93</xdr:row>
      <xdr:rowOff>11206</xdr:rowOff>
    </xdr:from>
    <xdr:to>
      <xdr:col>9</xdr:col>
      <xdr:colOff>11205</xdr:colOff>
      <xdr:row>94</xdr:row>
      <xdr:rowOff>11205</xdr:rowOff>
    </xdr:to>
    <xdr:pic>
      <xdr:nvPicPr>
        <xdr:cNvPr id="60" name="Picture 59">
          <a:extLst>
            <a:ext uri="{FF2B5EF4-FFF2-40B4-BE49-F238E27FC236}">
              <a16:creationId xmlns:a16="http://schemas.microsoft.com/office/drawing/2014/main" id="{686A8687-6C83-4885-A836-995F5E51CA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9532" y="19518406"/>
          <a:ext cx="187698" cy="190499"/>
        </a:xfrm>
        <a:prstGeom prst="rect">
          <a:avLst/>
        </a:prstGeom>
      </xdr:spPr>
    </xdr:pic>
    <xdr:clientData/>
  </xdr:twoCellAnchor>
  <xdr:oneCellAnchor>
    <xdr:from>
      <xdr:col>7</xdr:col>
      <xdr:colOff>22411</xdr:colOff>
      <xdr:row>53</xdr:row>
      <xdr:rowOff>156881</xdr:rowOff>
    </xdr:from>
    <xdr:ext cx="190499" cy="190499"/>
    <xdr:pic>
      <xdr:nvPicPr>
        <xdr:cNvPr id="61" name="Picture 60">
          <a:extLst>
            <a:ext uri="{FF2B5EF4-FFF2-40B4-BE49-F238E27FC236}">
              <a16:creationId xmlns:a16="http://schemas.microsoft.com/office/drawing/2014/main" id="{65CCC695-B878-4D06-A39F-02B3FA3225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0636" y="11482106"/>
          <a:ext cx="190499" cy="190499"/>
        </a:xfrm>
        <a:prstGeom prst="rect">
          <a:avLst/>
        </a:prstGeom>
      </xdr:spPr>
    </xdr:pic>
    <xdr:clientData/>
  </xdr:oneCellAnchor>
  <xdr:oneCellAnchor>
    <xdr:from>
      <xdr:col>3</xdr:col>
      <xdr:colOff>627530</xdr:colOff>
      <xdr:row>52</xdr:row>
      <xdr:rowOff>-1</xdr:rowOff>
    </xdr:from>
    <xdr:ext cx="190499" cy="190499"/>
    <xdr:pic>
      <xdr:nvPicPr>
        <xdr:cNvPr id="62" name="Picture 61">
          <a:extLst>
            <a:ext uri="{FF2B5EF4-FFF2-40B4-BE49-F238E27FC236}">
              <a16:creationId xmlns:a16="http://schemas.microsoft.com/office/drawing/2014/main" id="{7A74A48C-132B-4D34-B0DF-F7A42A53A2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555" y="11134724"/>
          <a:ext cx="190499" cy="190499"/>
        </a:xfrm>
        <a:prstGeom prst="rect">
          <a:avLst/>
        </a:prstGeom>
      </xdr:spPr>
    </xdr:pic>
    <xdr:clientData/>
  </xdr:oneCellAnchor>
  <xdr:oneCellAnchor>
    <xdr:from>
      <xdr:col>14</xdr:col>
      <xdr:colOff>212910</xdr:colOff>
      <xdr:row>0</xdr:row>
      <xdr:rowOff>11206</xdr:rowOff>
    </xdr:from>
    <xdr:ext cx="190499" cy="190499"/>
    <xdr:pic>
      <xdr:nvPicPr>
        <xdr:cNvPr id="63" name="Picture 62">
          <a:extLst>
            <a:ext uri="{FF2B5EF4-FFF2-40B4-BE49-F238E27FC236}">
              <a16:creationId xmlns:a16="http://schemas.microsoft.com/office/drawing/2014/main" id="{FF901DD2-0D63-40BA-9522-2D7F5F95A8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4135" y="11206"/>
          <a:ext cx="190499" cy="190499"/>
        </a:xfrm>
        <a:prstGeom prst="rect">
          <a:avLst/>
        </a:prstGeom>
      </xdr:spPr>
    </xdr:pic>
    <xdr:clientData/>
  </xdr:oneCellAnchor>
  <xdr:twoCellAnchor editAs="oneCell">
    <xdr:from>
      <xdr:col>3</xdr:col>
      <xdr:colOff>649942</xdr:colOff>
      <xdr:row>85</xdr:row>
      <xdr:rowOff>11206</xdr:rowOff>
    </xdr:from>
    <xdr:to>
      <xdr:col>3</xdr:col>
      <xdr:colOff>840441</xdr:colOff>
      <xdr:row>86</xdr:row>
      <xdr:rowOff>1681</xdr:rowOff>
    </xdr:to>
    <xdr:pic>
      <xdr:nvPicPr>
        <xdr:cNvPr id="64" name="Picture 63">
          <a:extLst>
            <a:ext uri="{FF2B5EF4-FFF2-40B4-BE49-F238E27FC236}">
              <a16:creationId xmlns:a16="http://schemas.microsoft.com/office/drawing/2014/main" id="{BA52C275-9495-4208-B671-AF5ACE08A2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68" name="Picture 67">
          <a:extLst>
            <a:ext uri="{FF2B5EF4-FFF2-40B4-BE49-F238E27FC236}">
              <a16:creationId xmlns:a16="http://schemas.microsoft.com/office/drawing/2014/main" id="{2D47B736-35B8-40A8-98F3-1AFB8BF9B1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2" name="Picture 71">
          <a:extLst>
            <a:ext uri="{FF2B5EF4-FFF2-40B4-BE49-F238E27FC236}">
              <a16:creationId xmlns:a16="http://schemas.microsoft.com/office/drawing/2014/main" id="{39C04CDA-63AA-41DC-927B-6E715B1F4B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76" name="Picture 75">
          <a:extLst>
            <a:ext uri="{FF2B5EF4-FFF2-40B4-BE49-F238E27FC236}">
              <a16:creationId xmlns:a16="http://schemas.microsoft.com/office/drawing/2014/main" id="{EBADDED8-168F-465C-A23C-930F21401E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0" name="Picture 79">
          <a:extLst>
            <a:ext uri="{FF2B5EF4-FFF2-40B4-BE49-F238E27FC236}">
              <a16:creationId xmlns:a16="http://schemas.microsoft.com/office/drawing/2014/main" id="{48EAF69D-41E1-4C96-A576-A54E7B775C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4" name="Picture 83">
          <a:extLst>
            <a:ext uri="{FF2B5EF4-FFF2-40B4-BE49-F238E27FC236}">
              <a16:creationId xmlns:a16="http://schemas.microsoft.com/office/drawing/2014/main" id="{99D28031-B371-49CB-8DCC-DAB8716C7D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88" name="Picture 87">
          <a:extLst>
            <a:ext uri="{FF2B5EF4-FFF2-40B4-BE49-F238E27FC236}">
              <a16:creationId xmlns:a16="http://schemas.microsoft.com/office/drawing/2014/main" id="{CFF042FC-2707-42D5-88B5-EBFDE81133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92" name="Picture 91">
          <a:extLst>
            <a:ext uri="{FF2B5EF4-FFF2-40B4-BE49-F238E27FC236}">
              <a16:creationId xmlns:a16="http://schemas.microsoft.com/office/drawing/2014/main" id="{387B43F8-6947-4A96-9AFF-8B3D18559E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1680</xdr:rowOff>
    </xdr:to>
    <xdr:pic>
      <xdr:nvPicPr>
        <xdr:cNvPr id="96" name="Picture 95">
          <a:extLst>
            <a:ext uri="{FF2B5EF4-FFF2-40B4-BE49-F238E27FC236}">
              <a16:creationId xmlns:a16="http://schemas.microsoft.com/office/drawing/2014/main" id="{BF9B9C5C-CCD7-4E30-8E03-3747419C6E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499"/>
        </a:xfrm>
        <a:prstGeom prst="rect">
          <a:avLst/>
        </a:prstGeom>
      </xdr:spPr>
    </xdr:pic>
    <xdr:clientData/>
  </xdr:twoCellAnchor>
  <xdr:twoCellAnchor editAs="oneCell">
    <xdr:from>
      <xdr:col>3</xdr:col>
      <xdr:colOff>649942</xdr:colOff>
      <xdr:row>85</xdr:row>
      <xdr:rowOff>11206</xdr:rowOff>
    </xdr:from>
    <xdr:to>
      <xdr:col>3</xdr:col>
      <xdr:colOff>840441</xdr:colOff>
      <xdr:row>86</xdr:row>
      <xdr:rowOff>1681</xdr:rowOff>
    </xdr:to>
    <xdr:pic>
      <xdr:nvPicPr>
        <xdr:cNvPr id="97" name="Picture 96">
          <a:extLst>
            <a:ext uri="{FF2B5EF4-FFF2-40B4-BE49-F238E27FC236}">
              <a16:creationId xmlns:a16="http://schemas.microsoft.com/office/drawing/2014/main" id="{1EE1C3CB-AE10-4DE6-8373-C561218D4D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4967" y="17565781"/>
          <a:ext cx="190499" cy="190500"/>
        </a:xfrm>
        <a:prstGeom prst="rect">
          <a:avLst/>
        </a:prstGeom>
      </xdr:spPr>
    </xdr:pic>
    <xdr:clientData/>
  </xdr:twoCellAnchor>
  <xdr:twoCellAnchor editAs="oneCell">
    <xdr:from>
      <xdr:col>9</xdr:col>
      <xdr:colOff>179293</xdr:colOff>
      <xdr:row>85</xdr:row>
      <xdr:rowOff>11206</xdr:rowOff>
    </xdr:from>
    <xdr:to>
      <xdr:col>9</xdr:col>
      <xdr:colOff>369792</xdr:colOff>
      <xdr:row>86</xdr:row>
      <xdr:rowOff>1680</xdr:rowOff>
    </xdr:to>
    <xdr:pic>
      <xdr:nvPicPr>
        <xdr:cNvPr id="70" name="Picture 69">
          <a:extLst>
            <a:ext uri="{FF2B5EF4-FFF2-40B4-BE49-F238E27FC236}">
              <a16:creationId xmlns:a16="http://schemas.microsoft.com/office/drawing/2014/main" id="{75C952E5-CED7-4FCE-8F07-0A221AB675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5318" y="17565781"/>
          <a:ext cx="190499" cy="1904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evin Malley" id="{6BD868AF-2716-4A5C-897D-D68E4062EB1F}" userId="Kevin Malley"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87" dT="2019-11-21T18:54:37.03" personId="{6BD868AF-2716-4A5C-897D-D68E4062EB1F}" id="{254DD6C4-7302-48E4-806D-5736CF622638}">
    <text>Enter the number and length of the 6" VCP lateral reconnections. 
NOTE: Unless specified otherwise, a 6' lateral reconnection length is used within the standard sewer trench for each property.</text>
  </threadedComment>
  <threadedComment ref="E87" dT="2019-11-21T14:49:55.52" personId="{6BD868AF-2716-4A5C-897D-D68E4062EB1F}" id="{0C3E796A-68D5-465B-AB1A-94C86171056A}">
    <text>If the proposed sewer is within 5' of the curb or there is a full width street reconstruction input VCP lateral lengths.  The total VCP connections will also account for F.A.I trap quantities.</text>
  </threadedComment>
  <threadedComment ref="H87" dT="2019-11-21T18:56:51.73" personId="{6BD868AF-2716-4A5C-897D-D68E4062EB1F}" id="{87FB4753-A326-415F-BEDB-5E7D41A1A523}">
    <text>Enter the number of 6" VCP vertical risers in concrete. 
NOTE: The length should be measured vertically along the limits of the risers in concrete only.</text>
  </threadedComment>
</ThreadedComments>
</file>

<file path=xl/threadedComments/threadedComment10.xml><?xml version="1.0" encoding="utf-8"?>
<ThreadedComments xmlns="http://schemas.microsoft.com/office/spreadsheetml/2018/threadedcomments" xmlns:x="http://schemas.openxmlformats.org/spreadsheetml/2006/main">
  <threadedComment ref="B86" dT="2019-11-21T18:54:37.03" personId="{6BD868AF-2716-4A5C-897D-D68E4062EB1F}" id="{5DAC0F82-431D-49EC-B8D1-163D0CBB6630}">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67D95BC4-78C5-4A2F-9872-462F509E34BE}">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C9D36F5D-813C-4B2E-AFFF-3DC812820277}">
    <text>Enter the number of 6" VCP vertical risers in concrete. 
NOTE: The length should be measured vertically along the limits of the risers in concrete only.</text>
  </threadedComment>
</ThreadedComments>
</file>

<file path=xl/threadedComments/threadedComment11.xml><?xml version="1.0" encoding="utf-8"?>
<ThreadedComments xmlns="http://schemas.microsoft.com/office/spreadsheetml/2018/threadedcomments" xmlns:x="http://schemas.openxmlformats.org/spreadsheetml/2006/main">
  <threadedComment ref="B86" dT="2019-11-21T18:54:37.03" personId="{6BD868AF-2716-4A5C-897D-D68E4062EB1F}" id="{0234849F-547F-4F2C-ABF5-A2432CB54F24}">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F0D2E7BD-4588-43F1-8587-F69725943CD9}">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4C352D9D-BAF7-41C5-BED0-91661F29D53F}">
    <text>Enter the number of 6" VCP vertical risers in concrete. 
NOTE: The length should be measured vertically along the limits of the risers in concrete only.</text>
  </threadedComment>
</ThreadedComments>
</file>

<file path=xl/threadedComments/threadedComment12.xml><?xml version="1.0" encoding="utf-8"?>
<ThreadedComments xmlns="http://schemas.microsoft.com/office/spreadsheetml/2018/threadedcomments" xmlns:x="http://schemas.openxmlformats.org/spreadsheetml/2006/main">
  <threadedComment ref="B86" dT="2019-11-21T18:54:37.03" personId="{6BD868AF-2716-4A5C-897D-D68E4062EB1F}" id="{7BF61794-EF69-4F03-9C7E-B6CF3E0DD3BA}">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EE2FA203-C407-4BA9-8278-642C6666962B}">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87169DD1-AC76-43B7-8059-1E10267DD0A4}">
    <text>Enter the number of 6" VCP vertical risers in concrete. 
NOTE: The length should be measured vertically along the limits of the risers in concrete only.</text>
  </threadedComment>
</ThreadedComments>
</file>

<file path=xl/threadedComments/threadedComment13.xml><?xml version="1.0" encoding="utf-8"?>
<ThreadedComments xmlns="http://schemas.microsoft.com/office/spreadsheetml/2018/threadedcomments" xmlns:x="http://schemas.openxmlformats.org/spreadsheetml/2006/main">
  <threadedComment ref="B86" dT="2019-11-21T18:54:37.03" personId="{6BD868AF-2716-4A5C-897D-D68E4062EB1F}" id="{27FFF8AD-A0E3-4292-8838-692CA9745236}">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65D659BC-F61D-4499-A9E5-F878CE5A1DEE}">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BDCFFF08-EBDD-4340-AA10-93AEC3D4C8B3}">
    <text>Enter the number of 6" VCP vertical risers in concrete. 
NOTE: The length should be measured vertically along the limits of the risers in concrete only.</text>
  </threadedComment>
</ThreadedComments>
</file>

<file path=xl/threadedComments/threadedComment14.xml><?xml version="1.0" encoding="utf-8"?>
<ThreadedComments xmlns="http://schemas.microsoft.com/office/spreadsheetml/2018/threadedcomments" xmlns:x="http://schemas.openxmlformats.org/spreadsheetml/2006/main">
  <threadedComment ref="B86" dT="2019-11-21T18:54:37.03" personId="{6BD868AF-2716-4A5C-897D-D68E4062EB1F}" id="{702E6C79-311F-4367-AF7C-C75BA2DF52F9}">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6568E971-3C37-4F4C-9248-D129EC88D72F}">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701C47D8-7890-4545-9887-AF235C458C36}">
    <text>Enter the number of 6" VCP vertical risers in concrete. 
NOTE: The length should be measured vertically along the limits of the risers in concrete only.</text>
  </threadedComment>
</ThreadedComments>
</file>

<file path=xl/threadedComments/threadedComment15.xml><?xml version="1.0" encoding="utf-8"?>
<ThreadedComments xmlns="http://schemas.microsoft.com/office/spreadsheetml/2018/threadedcomments" xmlns:x="http://schemas.openxmlformats.org/spreadsheetml/2006/main">
  <threadedComment ref="B86" dT="2019-11-21T18:54:37.03" personId="{6BD868AF-2716-4A5C-897D-D68E4062EB1F}" id="{AD278A02-D077-4D6A-8782-A17935AFC046}">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999EE9F9-A173-4278-8452-85681165E00D}">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3CB3061E-34DA-4E1C-8FD7-435E57527823}">
    <text>Enter the number of 6" VCP vertical risers in concrete. 
NOTE: The length should be measured vertically along the limits of the risers in concrete only.</text>
  </threadedComment>
</ThreadedComments>
</file>

<file path=xl/threadedComments/threadedComment16.xml><?xml version="1.0" encoding="utf-8"?>
<ThreadedComments xmlns="http://schemas.microsoft.com/office/spreadsheetml/2018/threadedcomments" xmlns:x="http://schemas.openxmlformats.org/spreadsheetml/2006/main">
  <threadedComment ref="B86" dT="2019-11-21T18:54:37.03" personId="{6BD868AF-2716-4A5C-897D-D68E4062EB1F}" id="{E86F9EEB-A180-415D-844D-8813744E6D18}">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27A95D11-3976-4198-9312-A748C3A94709}">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1D288DCD-B249-4B64-976F-5F727FAA5001}">
    <text>Enter the number of 6" VCP vertical risers in concrete. 
NOTE: The length should be measured vertically along the limits of the risers in concrete only.</text>
  </threadedComment>
</ThreadedComments>
</file>

<file path=xl/threadedComments/threadedComment17.xml><?xml version="1.0" encoding="utf-8"?>
<ThreadedComments xmlns="http://schemas.microsoft.com/office/spreadsheetml/2018/threadedcomments" xmlns:x="http://schemas.openxmlformats.org/spreadsheetml/2006/main">
  <threadedComment ref="B86" dT="2019-11-21T18:54:37.03" personId="{6BD868AF-2716-4A5C-897D-D68E4062EB1F}" id="{D42C5A3F-1CCC-459D-B1BE-0B407A69F67D}">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E2F9FA41-B57E-4911-B1CE-CF3EA0017288}">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957C45AF-9475-4FEE-A1C5-6457B1EA2DC2}">
    <text>Enter the number of 6" VCP vertical risers in concrete. 
NOTE: The length should be measured vertically along the limits of the risers in concrete only.</text>
  </threadedComment>
</ThreadedComments>
</file>

<file path=xl/threadedComments/threadedComment18.xml><?xml version="1.0" encoding="utf-8"?>
<ThreadedComments xmlns="http://schemas.microsoft.com/office/spreadsheetml/2018/threadedcomments" xmlns:x="http://schemas.openxmlformats.org/spreadsheetml/2006/main">
  <threadedComment ref="B86" dT="2019-11-21T18:54:37.03" personId="{6BD868AF-2716-4A5C-897D-D68E4062EB1F}" id="{2D327B78-FD9D-4095-8F40-753A1CF26F49}">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4CC83F05-FCF2-4B11-9001-9DCA0480E0AC}">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282D2EEC-FB75-4486-B53A-ADF7CFD8DCED}">
    <text>Enter the number of 6" VCP vertical risers in concrete. 
NOTE: The length should be measured vertically along the limits of the risers in concrete only.</text>
  </threadedComment>
</ThreadedComments>
</file>

<file path=xl/threadedComments/threadedComment19.xml><?xml version="1.0" encoding="utf-8"?>
<ThreadedComments xmlns="http://schemas.microsoft.com/office/spreadsheetml/2018/threadedcomments" xmlns:x="http://schemas.openxmlformats.org/spreadsheetml/2006/main">
  <threadedComment ref="B86" dT="2019-11-21T18:54:37.03" personId="{6BD868AF-2716-4A5C-897D-D68E4062EB1F}" id="{2FC1CCD3-37E8-46CA-BC51-F119C9EAF053}">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C0B6DA10-808B-4999-9418-95CC8E494E9F}">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AEA2990F-7A52-4A24-98CD-8AD4FE214718}">
    <text>Enter the number of 6" VCP vertical risers in concrete. 
NOTE: The length should be measured vertically along the limits of the risers in concrete only.</text>
  </threadedComment>
</ThreadedComments>
</file>

<file path=xl/threadedComments/threadedComment2.xml><?xml version="1.0" encoding="utf-8"?>
<ThreadedComments xmlns="http://schemas.microsoft.com/office/spreadsheetml/2018/threadedcomments" xmlns:x="http://schemas.openxmlformats.org/spreadsheetml/2006/main">
  <threadedComment ref="B86" dT="2019-11-21T18:54:37.03" personId="{6BD868AF-2716-4A5C-897D-D68E4062EB1F}" id="{64128345-CD48-4AAF-AF36-B5E387BB01E9}">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6C34B9E1-9EDC-4B87-A384-852C1D3A5D8A}">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11D2558D-48B6-46EB-B75A-4C06AA9A9051}">
    <text>Enter the number of 6" VCP vertical risers in concrete. 
NOTE: The length should be measured vertically along the limits of the risers in concrete only.</text>
  </threadedComment>
</ThreadedComments>
</file>

<file path=xl/threadedComments/threadedComment20.xml><?xml version="1.0" encoding="utf-8"?>
<ThreadedComments xmlns="http://schemas.microsoft.com/office/spreadsheetml/2018/threadedcomments" xmlns:x="http://schemas.openxmlformats.org/spreadsheetml/2006/main">
  <threadedComment ref="B86" dT="2019-11-21T18:54:37.03" personId="{6BD868AF-2716-4A5C-897D-D68E4062EB1F}" id="{79556B2B-1201-405F-B090-7E7D5ECCA96D}">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DD07F28A-C083-47E9-B9BB-9C20D8D2440C}">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5C9ADEB5-CEB4-457E-A7DA-B7939F215D76}">
    <text>Enter the number of 6" VCP vertical risers in concrete. 
NOTE: The length should be measured vertically along the limits of the risers in concrete only.</text>
  </threadedComment>
</ThreadedComments>
</file>

<file path=xl/threadedComments/threadedComment3.xml><?xml version="1.0" encoding="utf-8"?>
<ThreadedComments xmlns="http://schemas.microsoft.com/office/spreadsheetml/2018/threadedcomments" xmlns:x="http://schemas.openxmlformats.org/spreadsheetml/2006/main">
  <threadedComment ref="B86" dT="2019-11-21T18:54:37.03" personId="{6BD868AF-2716-4A5C-897D-D68E4062EB1F}" id="{4A241E49-A0FD-4E11-BB84-388972608191}">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788FCEA6-CC85-45E2-9CB1-1860FF8DE7E2}">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66508C57-F82A-42B8-BF12-E4BE4E6AD73B}">
    <text>Enter the number of 6" VCP vertical risers in concrete. 
NOTE: The length should be measured vertically along the limits of the risers in concrete only.</text>
  </threadedComment>
</ThreadedComments>
</file>

<file path=xl/threadedComments/threadedComment4.xml><?xml version="1.0" encoding="utf-8"?>
<ThreadedComments xmlns="http://schemas.microsoft.com/office/spreadsheetml/2018/threadedcomments" xmlns:x="http://schemas.openxmlformats.org/spreadsheetml/2006/main">
  <threadedComment ref="B86" dT="2019-11-21T18:54:37.03" personId="{6BD868AF-2716-4A5C-897D-D68E4062EB1F}" id="{FC4955B2-1BF3-4D2A-A8D7-CD4851B38EDD}">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611578B5-9CE7-485D-B0D6-3D07E545EAD9}">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2972FE9F-1106-415B-8E26-C9C930EE93F8}">
    <text>Enter the number of 6" VCP vertical risers in concrete. 
NOTE: The length should be measured vertically along the limits of the risers in concrete only.</text>
  </threadedComment>
</ThreadedComments>
</file>

<file path=xl/threadedComments/threadedComment5.xml><?xml version="1.0" encoding="utf-8"?>
<ThreadedComments xmlns="http://schemas.microsoft.com/office/spreadsheetml/2018/threadedcomments" xmlns:x="http://schemas.openxmlformats.org/spreadsheetml/2006/main">
  <threadedComment ref="B86" dT="2019-11-21T18:54:37.03" personId="{6BD868AF-2716-4A5C-897D-D68E4062EB1F}" id="{88ADC80D-0D57-400E-8770-A818BB81A9E5}">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4AE61B57-FC56-405D-B58A-950AF9EF1B2D}">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CF6971D3-BD49-4DD9-8FB5-E7D4EBEA9854}">
    <text>Enter the number of 6" VCP vertical risers in concrete. 
NOTE: The length should be measured vertically along the limits of the risers in concrete only.</text>
  </threadedComment>
</ThreadedComments>
</file>

<file path=xl/threadedComments/threadedComment6.xml><?xml version="1.0" encoding="utf-8"?>
<ThreadedComments xmlns="http://schemas.microsoft.com/office/spreadsheetml/2018/threadedcomments" xmlns:x="http://schemas.openxmlformats.org/spreadsheetml/2006/main">
  <threadedComment ref="B86" dT="2019-11-21T18:54:37.03" personId="{6BD868AF-2716-4A5C-897D-D68E4062EB1F}" id="{DD6C1F6E-BF37-4D31-87B1-47FF0883E716}">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CFF28FCD-7AD1-40ED-852D-AC724A6E138A}">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84E40EFF-60FD-45CF-A24F-48DFEC67FE86}">
    <text>Enter the number of 6" VCP vertical risers in concrete. 
NOTE: The length should be measured vertically along the limits of the risers in concrete only.</text>
  </threadedComment>
</ThreadedComments>
</file>

<file path=xl/threadedComments/threadedComment7.xml><?xml version="1.0" encoding="utf-8"?>
<ThreadedComments xmlns="http://schemas.microsoft.com/office/spreadsheetml/2018/threadedcomments" xmlns:x="http://schemas.openxmlformats.org/spreadsheetml/2006/main">
  <threadedComment ref="B86" dT="2019-11-21T18:54:37.03" personId="{6BD868AF-2716-4A5C-897D-D68E4062EB1F}" id="{4173972E-D03E-459B-9AF2-C23D59F9B3ED}">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AD213316-9B25-481F-A7B3-2D42CD694E63}">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BFD999DE-A5D4-4B9A-8E33-FB35D215C8B8}">
    <text>Enter the number of 6" VCP vertical risers in concrete. 
NOTE: The length should be measured vertically along the limits of the risers in concrete only.</text>
  </threadedComment>
</ThreadedComments>
</file>

<file path=xl/threadedComments/threadedComment8.xml><?xml version="1.0" encoding="utf-8"?>
<ThreadedComments xmlns="http://schemas.microsoft.com/office/spreadsheetml/2018/threadedcomments" xmlns:x="http://schemas.openxmlformats.org/spreadsheetml/2006/main">
  <threadedComment ref="B86" dT="2019-11-21T18:54:37.03" personId="{6BD868AF-2716-4A5C-897D-D68E4062EB1F}" id="{C60D37D2-3048-4A30-8691-555DF7588732}">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5C7ED8CE-8C6C-47AF-A160-E2BD36CA3E98}">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F3520CED-DABF-4E1B-8B44-377A891B725C}">
    <text>Enter the number of 6" VCP vertical risers in concrete. 
NOTE: The length should be measured vertically along the limits of the risers in concrete only.</text>
  </threadedComment>
</ThreadedComments>
</file>

<file path=xl/threadedComments/threadedComment9.xml><?xml version="1.0" encoding="utf-8"?>
<ThreadedComments xmlns="http://schemas.microsoft.com/office/spreadsheetml/2018/threadedcomments" xmlns:x="http://schemas.openxmlformats.org/spreadsheetml/2006/main">
  <threadedComment ref="B86" dT="2019-11-21T18:54:37.03" personId="{6BD868AF-2716-4A5C-897D-D68E4062EB1F}" id="{77D9022B-3F4D-40BD-AC11-E92C79C3A7BC}">
    <text>Enter the number and length of the 6" VCP lateral reconnections. 
NOTE: Unless specified otherwise, a 6' lateral reconnection length is used within the standard sewer trench for each property.</text>
  </threadedComment>
  <threadedComment ref="E86" dT="2019-11-21T14:49:55.52" personId="{6BD868AF-2716-4A5C-897D-D68E4062EB1F}" id="{A888FF6C-E7BE-4477-9994-4E5CA115D0D9}">
    <text>If the proposed sewer is within 5' of the curb or there is a full width street reconstruction input VCP lateral lengths.  The total VCP connections will also account for F.A.I trap quantities.</text>
  </threadedComment>
  <threadedComment ref="H86" dT="2019-11-21T18:56:51.73" personId="{6BD868AF-2716-4A5C-897D-D68E4062EB1F}" id="{11776B4C-7457-4A89-A911-AD578933304C}">
    <text>Enter the number of 6" VCP vertical risers in concrete. 
NOTE: The length should be measured vertically along the limits of the risers in concrete only.</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microsoft.com/office/2017/10/relationships/threadedComment" Target="../threadedComments/threadedComment11.xml"/><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microsoft.com/office/2017/10/relationships/threadedComment" Target="../threadedComments/threadedComment12.xml"/><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microsoft.com/office/2017/10/relationships/threadedComment" Target="../threadedComments/threadedComment13.xml"/><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5" Type="http://schemas.microsoft.com/office/2017/10/relationships/threadedComment" Target="../threadedComments/threadedComment14.xml"/><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5" Type="http://schemas.microsoft.com/office/2017/10/relationships/threadedComment" Target="../threadedComments/threadedComment15.xml"/><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5" Type="http://schemas.microsoft.com/office/2017/10/relationships/threadedComment" Target="../threadedComments/threadedComment16.xml"/><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5" Type="http://schemas.microsoft.com/office/2017/10/relationships/threadedComment" Target="../threadedComments/threadedComment17.xml"/><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5" Type="http://schemas.microsoft.com/office/2017/10/relationships/threadedComment" Target="../threadedComments/threadedComment18.xml"/><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5" Type="http://schemas.microsoft.com/office/2017/10/relationships/threadedComment" Target="../threadedComments/threadedComment19.xml"/><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5" Type="http://schemas.microsoft.com/office/2017/10/relationships/threadedComment" Target="../threadedComments/threadedComment20.xml"/><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AY95"/>
  <sheetViews>
    <sheetView showZeros="0" tabSelected="1" zoomScale="85" zoomScaleNormal="85" workbookViewId="0">
      <pane ySplit="1" topLeftCell="A50" activePane="bottomLeft" state="frozen"/>
      <selection pane="bottomLeft" activeCell="G94" sqref="G94"/>
    </sheetView>
  </sheetViews>
  <sheetFormatPr defaultRowHeight="15" x14ac:dyDescent="0.25"/>
  <cols>
    <col min="1" max="1" width="9.140625" customWidth="1"/>
    <col min="2" max="2" width="10.85546875" customWidth="1"/>
    <col min="3" max="3" width="11.5703125" customWidth="1"/>
    <col min="4" max="4" width="12.85546875" customWidth="1"/>
    <col min="5" max="5" width="10.85546875" customWidth="1"/>
    <col min="6" max="6" width="10.710937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51" ht="27.75" thickBot="1" x14ac:dyDescent="0.3">
      <c r="A1" s="632" t="s">
        <v>0</v>
      </c>
      <c r="B1" s="633"/>
      <c r="C1" s="634" t="s">
        <v>216</v>
      </c>
      <c r="D1" s="635"/>
      <c r="E1" s="635"/>
      <c r="F1" s="635"/>
      <c r="G1" s="635"/>
      <c r="H1" s="427" t="s">
        <v>127</v>
      </c>
      <c r="I1" s="428"/>
      <c r="J1" s="636"/>
      <c r="K1" s="637"/>
      <c r="L1" s="427" t="s">
        <v>126</v>
      </c>
      <c r="M1" s="428"/>
      <c r="N1" s="638"/>
      <c r="O1" s="639"/>
      <c r="P1" s="427" t="s">
        <v>125</v>
      </c>
      <c r="Q1" s="428"/>
      <c r="R1" s="407"/>
      <c r="S1" s="408"/>
      <c r="V1" s="86" t="s">
        <v>163</v>
      </c>
      <c r="X1" s="1"/>
      <c r="Y1" s="1"/>
      <c r="Z1" s="86"/>
      <c r="AA1" s="85"/>
      <c r="AB1" s="85"/>
      <c r="AC1" s="85"/>
      <c r="AD1" s="85"/>
      <c r="AE1" s="85"/>
      <c r="AF1" s="85"/>
      <c r="AG1" s="1"/>
      <c r="AH1" s="1"/>
      <c r="AI1" s="1"/>
      <c r="AJ1" s="1"/>
      <c r="AK1" s="1"/>
      <c r="AL1" s="1"/>
      <c r="AM1" s="1"/>
      <c r="AN1" s="1"/>
      <c r="AO1" s="1"/>
      <c r="AP1" s="1"/>
      <c r="AQ1" s="1"/>
      <c r="AR1" s="1"/>
      <c r="AS1" s="1"/>
      <c r="AT1" s="1"/>
      <c r="AU1" s="1"/>
      <c r="AV1" s="1"/>
      <c r="AW1" s="1"/>
      <c r="AX1" s="1"/>
      <c r="AY1" s="1"/>
    </row>
    <row r="2" spans="1:51" ht="14.25" customHeight="1" thickBot="1" x14ac:dyDescent="0.3">
      <c r="B2" s="61"/>
      <c r="C2" s="61"/>
      <c r="D2" s="62"/>
      <c r="E2" s="62"/>
      <c r="F2" s="62"/>
      <c r="G2" s="62"/>
      <c r="H2" s="62"/>
      <c r="I2" s="62"/>
      <c r="J2" s="62"/>
      <c r="K2" s="51"/>
      <c r="L2" s="51"/>
      <c r="Z2" s="85"/>
      <c r="AA2" s="1"/>
      <c r="AB2" s="1"/>
      <c r="AC2" s="1"/>
      <c r="AD2" s="1"/>
      <c r="AE2" s="1"/>
      <c r="AF2" s="1"/>
    </row>
    <row r="3" spans="1:51" x14ac:dyDescent="0.25">
      <c r="A3" s="640" t="s">
        <v>128</v>
      </c>
      <c r="B3" s="641"/>
      <c r="C3" s="641"/>
      <c r="D3" s="409"/>
      <c r="E3" s="410"/>
      <c r="F3" s="410"/>
      <c r="G3" s="410"/>
      <c r="H3" s="410"/>
      <c r="I3" s="410"/>
      <c r="J3" s="411"/>
      <c r="K3" s="415" t="s">
        <v>129</v>
      </c>
      <c r="L3" s="417"/>
      <c r="T3" s="177"/>
    </row>
    <row r="4" spans="1:51" ht="15.75" thickBot="1" x14ac:dyDescent="0.3">
      <c r="A4" s="642"/>
      <c r="B4" s="643"/>
      <c r="C4" s="643"/>
      <c r="D4" s="412"/>
      <c r="E4" s="413"/>
      <c r="F4" s="413"/>
      <c r="G4" s="413"/>
      <c r="H4" s="413"/>
      <c r="I4" s="413"/>
      <c r="J4" s="414"/>
      <c r="K4" s="416"/>
      <c r="L4" s="418"/>
      <c r="T4" s="177"/>
    </row>
    <row r="5" spans="1:51" ht="15.75" thickBot="1" x14ac:dyDescent="0.3">
      <c r="T5" s="177"/>
    </row>
    <row r="6" spans="1:51" ht="15.75" customHeight="1" x14ac:dyDescent="0.25">
      <c r="A6" s="518" t="s">
        <v>184</v>
      </c>
      <c r="B6" s="434" t="s">
        <v>34</v>
      </c>
      <c r="C6" s="435"/>
      <c r="D6" s="435"/>
      <c r="E6" s="435"/>
      <c r="F6" s="435"/>
      <c r="G6" s="435"/>
      <c r="H6" s="435"/>
      <c r="I6" s="435"/>
      <c r="J6" s="435"/>
      <c r="K6" s="435"/>
      <c r="L6" s="435"/>
      <c r="M6" s="435"/>
      <c r="N6" s="435"/>
      <c r="O6" s="436"/>
      <c r="P6" s="419" t="s">
        <v>164</v>
      </c>
      <c r="Q6" s="420"/>
      <c r="R6" s="420"/>
      <c r="S6" s="421"/>
      <c r="T6" s="422" t="s">
        <v>11</v>
      </c>
      <c r="U6" s="423"/>
      <c r="V6" s="423"/>
      <c r="W6" s="424"/>
    </row>
    <row r="7" spans="1:51" ht="15" customHeight="1" x14ac:dyDescent="0.25">
      <c r="A7" s="519"/>
      <c r="B7" s="460" t="s">
        <v>35</v>
      </c>
      <c r="C7" s="437" t="s">
        <v>165</v>
      </c>
      <c r="D7" s="438"/>
      <c r="E7" s="439" t="s">
        <v>166</v>
      </c>
      <c r="F7" s="439" t="s">
        <v>285</v>
      </c>
      <c r="G7" s="439" t="s">
        <v>167</v>
      </c>
      <c r="H7" s="439" t="s">
        <v>168</v>
      </c>
      <c r="I7" s="439" t="s">
        <v>169</v>
      </c>
      <c r="J7" s="486" t="s">
        <v>180</v>
      </c>
      <c r="K7" s="488"/>
      <c r="L7" s="439" t="s">
        <v>179</v>
      </c>
      <c r="M7" s="486" t="s">
        <v>36</v>
      </c>
      <c r="N7" s="487"/>
      <c r="O7" s="449" t="s">
        <v>37</v>
      </c>
      <c r="P7" s="494" t="s">
        <v>170</v>
      </c>
      <c r="Q7" s="425" t="s">
        <v>217</v>
      </c>
      <c r="R7" s="439" t="s">
        <v>14</v>
      </c>
      <c r="S7" s="449" t="s">
        <v>171</v>
      </c>
      <c r="T7" s="492" t="s">
        <v>284</v>
      </c>
      <c r="U7" s="425" t="s">
        <v>286</v>
      </c>
      <c r="V7" s="439" t="s">
        <v>14</v>
      </c>
      <c r="W7" s="449" t="s">
        <v>171</v>
      </c>
    </row>
    <row r="8" spans="1:51" ht="30.75" thickBot="1" x14ac:dyDescent="0.3">
      <c r="A8" s="519"/>
      <c r="B8" s="461"/>
      <c r="C8" s="36" t="s">
        <v>38</v>
      </c>
      <c r="D8" s="37" t="s">
        <v>39</v>
      </c>
      <c r="E8" s="440"/>
      <c r="F8" s="440"/>
      <c r="G8" s="440"/>
      <c r="H8" s="440"/>
      <c r="I8" s="440"/>
      <c r="J8" s="489"/>
      <c r="K8" s="490"/>
      <c r="L8" s="440"/>
      <c r="M8" s="489"/>
      <c r="N8" s="491"/>
      <c r="O8" s="450"/>
      <c r="P8" s="495"/>
      <c r="Q8" s="426"/>
      <c r="R8" s="440"/>
      <c r="S8" s="450"/>
      <c r="T8" s="493"/>
      <c r="U8" s="426"/>
      <c r="V8" s="440"/>
      <c r="W8" s="450"/>
    </row>
    <row r="9" spans="1:51" x14ac:dyDescent="0.25">
      <c r="A9" s="519"/>
      <c r="B9" s="271" t="s">
        <v>40</v>
      </c>
      <c r="C9" s="157"/>
      <c r="D9" s="274"/>
      <c r="E9" s="275" t="str">
        <f>IF(D9=0,"",AVERAGE(C9:D9))</f>
        <v/>
      </c>
      <c r="F9" s="100">
        <v>0.54</v>
      </c>
      <c r="G9" s="100">
        <f t="shared" ref="G9:G20" si="0">IF(D9,E9+F9,0)</f>
        <v>0</v>
      </c>
      <c r="H9" s="100">
        <v>3</v>
      </c>
      <c r="I9" s="276"/>
      <c r="J9" s="496">
        <f t="shared" ref="J9:J19" si="1">((I9*H9*G9)/27)</f>
        <v>0</v>
      </c>
      <c r="K9" s="497"/>
      <c r="L9" s="283">
        <f t="shared" ref="L9:L20" si="2">IF(D9,G9-2,0)</f>
        <v>0</v>
      </c>
      <c r="M9" s="498">
        <f t="shared" ref="M9:M19" si="3">IF(D9,IF(L9&lt;7,0.0056,0.0084),0)</f>
        <v>0</v>
      </c>
      <c r="N9" s="483"/>
      <c r="O9" s="285">
        <f t="shared" ref="O9:O20" si="4">I9*L9*M9</f>
        <v>0</v>
      </c>
      <c r="P9" s="288"/>
      <c r="Q9" s="147">
        <v>5</v>
      </c>
      <c r="R9" s="151">
        <f>Q9/9</f>
        <v>0.55555555555555558</v>
      </c>
      <c r="S9" s="290">
        <f>P9*R9</f>
        <v>0</v>
      </c>
      <c r="T9" s="288"/>
      <c r="U9" s="147">
        <v>6</v>
      </c>
      <c r="V9" s="104">
        <f>U9/9</f>
        <v>0.66666666666666663</v>
      </c>
      <c r="W9" s="290">
        <f>T9*V9</f>
        <v>0</v>
      </c>
      <c r="Y9" s="263"/>
    </row>
    <row r="10" spans="1:51" x14ac:dyDescent="0.25">
      <c r="A10" s="519"/>
      <c r="B10" s="269" t="s">
        <v>41</v>
      </c>
      <c r="C10" s="157"/>
      <c r="D10" s="160"/>
      <c r="E10" s="277" t="str">
        <f t="shared" ref="E10:E20" si="5">IF(D10=0,"",AVERAGE(C10:D10))</f>
        <v/>
      </c>
      <c r="F10" s="101">
        <v>0.56000000000000005</v>
      </c>
      <c r="G10" s="101">
        <f t="shared" si="0"/>
        <v>0</v>
      </c>
      <c r="H10" s="101">
        <v>3.25</v>
      </c>
      <c r="I10" s="102"/>
      <c r="J10" s="432">
        <f t="shared" si="1"/>
        <v>0</v>
      </c>
      <c r="K10" s="433"/>
      <c r="L10" s="284">
        <f t="shared" si="2"/>
        <v>0</v>
      </c>
      <c r="M10" s="430">
        <f t="shared" si="3"/>
        <v>0</v>
      </c>
      <c r="N10" s="431"/>
      <c r="O10" s="286">
        <f t="shared" si="4"/>
        <v>0</v>
      </c>
      <c r="P10" s="288"/>
      <c r="Q10" s="148">
        <v>5.25</v>
      </c>
      <c r="R10" s="152">
        <f t="shared" ref="R10:R20" si="6">Q10/9</f>
        <v>0.58333333333333337</v>
      </c>
      <c r="S10" s="290">
        <f>P10*R10</f>
        <v>0</v>
      </c>
      <c r="T10" s="288"/>
      <c r="U10" s="148">
        <v>6.25</v>
      </c>
      <c r="V10" s="105">
        <f>U10/9</f>
        <v>0.69444444444444442</v>
      </c>
      <c r="W10" s="290">
        <f>T10*V10</f>
        <v>0</v>
      </c>
      <c r="Z10" s="262"/>
    </row>
    <row r="11" spans="1:51" x14ac:dyDescent="0.25">
      <c r="A11" s="519"/>
      <c r="B11" s="269" t="s">
        <v>42</v>
      </c>
      <c r="C11" s="157"/>
      <c r="D11" s="160"/>
      <c r="E11" s="277" t="str">
        <f t="shared" si="5"/>
        <v/>
      </c>
      <c r="F11" s="101">
        <v>0.57999999999999996</v>
      </c>
      <c r="G11" s="101">
        <f t="shared" si="0"/>
        <v>0</v>
      </c>
      <c r="H11" s="101">
        <v>3.5</v>
      </c>
      <c r="I11" s="102"/>
      <c r="J11" s="432">
        <f t="shared" si="1"/>
        <v>0</v>
      </c>
      <c r="K11" s="433"/>
      <c r="L11" s="284">
        <f t="shared" si="2"/>
        <v>0</v>
      </c>
      <c r="M11" s="430">
        <f t="shared" si="3"/>
        <v>0</v>
      </c>
      <c r="N11" s="431"/>
      <c r="O11" s="286">
        <f t="shared" si="4"/>
        <v>0</v>
      </c>
      <c r="P11" s="288"/>
      <c r="Q11" s="148">
        <v>5.5</v>
      </c>
      <c r="R11" s="153">
        <f t="shared" si="6"/>
        <v>0.61111111111111116</v>
      </c>
      <c r="S11" s="290">
        <f t="shared" ref="S11:S20" si="7">P11*R11</f>
        <v>0</v>
      </c>
      <c r="T11" s="288"/>
      <c r="U11" s="148">
        <v>6.5</v>
      </c>
      <c r="V11" s="105">
        <f t="shared" ref="V11:V20" si="8">U11/9</f>
        <v>0.72222222222222221</v>
      </c>
      <c r="W11" s="290">
        <f t="shared" ref="W11:W20" si="9">T11*V11</f>
        <v>0</v>
      </c>
      <c r="Z11" s="262"/>
    </row>
    <row r="12" spans="1:51" x14ac:dyDescent="0.25">
      <c r="A12" s="519"/>
      <c r="B12" s="269" t="s">
        <v>43</v>
      </c>
      <c r="C12" s="157"/>
      <c r="D12" s="160"/>
      <c r="E12" s="278" t="str">
        <f t="shared" si="5"/>
        <v/>
      </c>
      <c r="F12" s="101">
        <v>0.6</v>
      </c>
      <c r="G12" s="101">
        <f t="shared" si="0"/>
        <v>0</v>
      </c>
      <c r="H12" s="101">
        <v>3.75</v>
      </c>
      <c r="I12" s="102"/>
      <c r="J12" s="432">
        <f t="shared" si="1"/>
        <v>0</v>
      </c>
      <c r="K12" s="433"/>
      <c r="L12" s="284">
        <f t="shared" si="2"/>
        <v>0</v>
      </c>
      <c r="M12" s="430">
        <f t="shared" si="3"/>
        <v>0</v>
      </c>
      <c r="N12" s="431"/>
      <c r="O12" s="286">
        <f t="shared" si="4"/>
        <v>0</v>
      </c>
      <c r="P12" s="288"/>
      <c r="Q12" s="148">
        <v>5.75</v>
      </c>
      <c r="R12" s="153">
        <f t="shared" si="6"/>
        <v>0.63888888888888884</v>
      </c>
      <c r="S12" s="290">
        <f t="shared" si="7"/>
        <v>0</v>
      </c>
      <c r="T12" s="288"/>
      <c r="U12" s="148">
        <v>6.75</v>
      </c>
      <c r="V12" s="105">
        <f t="shared" si="8"/>
        <v>0.75</v>
      </c>
      <c r="W12" s="290">
        <f t="shared" si="9"/>
        <v>0</v>
      </c>
    </row>
    <row r="13" spans="1:51" x14ac:dyDescent="0.25">
      <c r="A13" s="519"/>
      <c r="B13" s="269" t="s">
        <v>44</v>
      </c>
      <c r="C13" s="157"/>
      <c r="D13" s="160"/>
      <c r="E13" s="277" t="str">
        <f t="shared" si="5"/>
        <v/>
      </c>
      <c r="F13" s="101">
        <v>0.63</v>
      </c>
      <c r="G13" s="101">
        <f t="shared" si="0"/>
        <v>0</v>
      </c>
      <c r="H13" s="101">
        <v>4.08</v>
      </c>
      <c r="I13" s="102"/>
      <c r="J13" s="432">
        <f t="shared" si="1"/>
        <v>0</v>
      </c>
      <c r="K13" s="433"/>
      <c r="L13" s="284">
        <f t="shared" si="2"/>
        <v>0</v>
      </c>
      <c r="M13" s="430">
        <f t="shared" si="3"/>
        <v>0</v>
      </c>
      <c r="N13" s="431"/>
      <c r="O13" s="286">
        <f t="shared" si="4"/>
        <v>0</v>
      </c>
      <c r="P13" s="288"/>
      <c r="Q13" s="148">
        <v>6.08</v>
      </c>
      <c r="R13" s="153">
        <f t="shared" si="6"/>
        <v>0.67555555555555558</v>
      </c>
      <c r="S13" s="290">
        <f t="shared" si="7"/>
        <v>0</v>
      </c>
      <c r="T13" s="288"/>
      <c r="U13" s="148">
        <v>7.08</v>
      </c>
      <c r="V13" s="105">
        <f t="shared" si="8"/>
        <v>0.78666666666666663</v>
      </c>
      <c r="W13" s="290">
        <f t="shared" si="9"/>
        <v>0</v>
      </c>
    </row>
    <row r="14" spans="1:51" x14ac:dyDescent="0.25">
      <c r="A14" s="519"/>
      <c r="B14" s="269" t="s">
        <v>45</v>
      </c>
      <c r="C14" s="157"/>
      <c r="D14" s="160"/>
      <c r="E14" s="278" t="str">
        <f t="shared" si="5"/>
        <v/>
      </c>
      <c r="F14" s="101">
        <v>0.67</v>
      </c>
      <c r="G14" s="101">
        <f t="shared" si="0"/>
        <v>0</v>
      </c>
      <c r="H14" s="101">
        <v>4.67</v>
      </c>
      <c r="I14" s="102"/>
      <c r="J14" s="432">
        <f t="shared" si="1"/>
        <v>0</v>
      </c>
      <c r="K14" s="433"/>
      <c r="L14" s="284">
        <f t="shared" si="2"/>
        <v>0</v>
      </c>
      <c r="M14" s="430">
        <f t="shared" si="3"/>
        <v>0</v>
      </c>
      <c r="N14" s="431"/>
      <c r="O14" s="286">
        <f t="shared" si="4"/>
        <v>0</v>
      </c>
      <c r="P14" s="288"/>
      <c r="Q14" s="148">
        <v>6.67</v>
      </c>
      <c r="R14" s="154">
        <f t="shared" si="6"/>
        <v>0.74111111111111105</v>
      </c>
      <c r="S14" s="290">
        <f t="shared" si="7"/>
        <v>0</v>
      </c>
      <c r="T14" s="288"/>
      <c r="U14" s="148">
        <v>7.67</v>
      </c>
      <c r="V14" s="105">
        <f t="shared" si="8"/>
        <v>0.85222222222222221</v>
      </c>
      <c r="W14" s="290">
        <f t="shared" si="9"/>
        <v>0</v>
      </c>
    </row>
    <row r="15" spans="1:51" ht="15.75" thickBot="1" x14ac:dyDescent="0.3">
      <c r="A15" s="519"/>
      <c r="B15" s="269" t="s">
        <v>46</v>
      </c>
      <c r="C15" s="157"/>
      <c r="D15" s="160"/>
      <c r="E15" s="277" t="str">
        <f t="shared" si="5"/>
        <v/>
      </c>
      <c r="F15" s="101">
        <v>0.71</v>
      </c>
      <c r="G15" s="101">
        <f t="shared" si="0"/>
        <v>0</v>
      </c>
      <c r="H15" s="101">
        <v>5.33</v>
      </c>
      <c r="I15" s="102"/>
      <c r="J15" s="432">
        <f t="shared" si="1"/>
        <v>0</v>
      </c>
      <c r="K15" s="433"/>
      <c r="L15" s="284">
        <f t="shared" si="2"/>
        <v>0</v>
      </c>
      <c r="M15" s="430">
        <f t="shared" si="3"/>
        <v>0</v>
      </c>
      <c r="N15" s="431"/>
      <c r="O15" s="286">
        <f t="shared" si="4"/>
        <v>0</v>
      </c>
      <c r="P15" s="288"/>
      <c r="Q15" s="148">
        <v>7.33</v>
      </c>
      <c r="R15" s="152">
        <f t="shared" si="6"/>
        <v>0.81444444444444442</v>
      </c>
      <c r="S15" s="290">
        <f t="shared" si="7"/>
        <v>0</v>
      </c>
      <c r="T15" s="288"/>
      <c r="U15" s="148">
        <v>8.33</v>
      </c>
      <c r="V15" s="105">
        <f t="shared" si="8"/>
        <v>0.92555555555555558</v>
      </c>
      <c r="W15" s="290">
        <f t="shared" si="9"/>
        <v>0</v>
      </c>
    </row>
    <row r="16" spans="1:51" x14ac:dyDescent="0.25">
      <c r="A16" s="519"/>
      <c r="B16" s="269" t="s">
        <v>47</v>
      </c>
      <c r="C16" s="157"/>
      <c r="D16" s="160"/>
      <c r="E16" s="279" t="str">
        <f t="shared" si="5"/>
        <v/>
      </c>
      <c r="F16" s="101">
        <v>0.79</v>
      </c>
      <c r="G16" s="101">
        <f t="shared" si="0"/>
        <v>0</v>
      </c>
      <c r="H16" s="101">
        <v>6</v>
      </c>
      <c r="I16" s="102"/>
      <c r="J16" s="432">
        <f t="shared" si="1"/>
        <v>0</v>
      </c>
      <c r="K16" s="433"/>
      <c r="L16" s="284">
        <f t="shared" si="2"/>
        <v>0</v>
      </c>
      <c r="M16" s="430">
        <f t="shared" si="3"/>
        <v>0</v>
      </c>
      <c r="N16" s="431"/>
      <c r="O16" s="286">
        <f t="shared" si="4"/>
        <v>0</v>
      </c>
      <c r="P16" s="288"/>
      <c r="Q16" s="148">
        <v>8</v>
      </c>
      <c r="R16" s="153">
        <f t="shared" si="6"/>
        <v>0.88888888888888884</v>
      </c>
      <c r="S16" s="290">
        <f t="shared" si="7"/>
        <v>0</v>
      </c>
      <c r="T16" s="288"/>
      <c r="U16" s="148">
        <v>9</v>
      </c>
      <c r="V16" s="105">
        <f t="shared" si="8"/>
        <v>1</v>
      </c>
      <c r="W16" s="290">
        <f t="shared" si="9"/>
        <v>0</v>
      </c>
      <c r="Y16" s="558" t="s">
        <v>196</v>
      </c>
      <c r="Z16" s="423"/>
      <c r="AA16" s="423"/>
      <c r="AB16" s="423"/>
      <c r="AC16" s="424"/>
    </row>
    <row r="17" spans="1:29" ht="15.75" thickBot="1" x14ac:dyDescent="0.3">
      <c r="A17" s="519"/>
      <c r="B17" s="269" t="s">
        <v>48</v>
      </c>
      <c r="C17" s="157"/>
      <c r="D17" s="160"/>
      <c r="E17" s="279" t="str">
        <f t="shared" si="5"/>
        <v/>
      </c>
      <c r="F17" s="101">
        <v>0.88</v>
      </c>
      <c r="G17" s="101">
        <f t="shared" si="0"/>
        <v>0</v>
      </c>
      <c r="H17" s="101">
        <v>6.67</v>
      </c>
      <c r="I17" s="102"/>
      <c r="J17" s="432">
        <f t="shared" si="1"/>
        <v>0</v>
      </c>
      <c r="K17" s="433"/>
      <c r="L17" s="284">
        <f t="shared" si="2"/>
        <v>0</v>
      </c>
      <c r="M17" s="430">
        <f t="shared" si="3"/>
        <v>0</v>
      </c>
      <c r="N17" s="431"/>
      <c r="O17" s="286">
        <f t="shared" si="4"/>
        <v>0</v>
      </c>
      <c r="P17" s="288"/>
      <c r="Q17" s="148">
        <v>8.67</v>
      </c>
      <c r="R17" s="154">
        <f t="shared" si="6"/>
        <v>0.96333333333333337</v>
      </c>
      <c r="S17" s="290">
        <f t="shared" si="7"/>
        <v>0</v>
      </c>
      <c r="T17" s="288"/>
      <c r="U17" s="148">
        <v>9.67</v>
      </c>
      <c r="V17" s="105">
        <f t="shared" si="8"/>
        <v>1.0744444444444445</v>
      </c>
      <c r="W17" s="290">
        <f t="shared" si="9"/>
        <v>0</v>
      </c>
      <c r="Y17" s="559" t="s">
        <v>54</v>
      </c>
      <c r="Z17" s="560"/>
      <c r="AA17" s="107" t="s">
        <v>14</v>
      </c>
      <c r="AB17" s="82" t="s">
        <v>172</v>
      </c>
      <c r="AC17" s="83" t="s">
        <v>14</v>
      </c>
    </row>
    <row r="18" spans="1:29" x14ac:dyDescent="0.25">
      <c r="A18" s="519"/>
      <c r="B18" s="269" t="s">
        <v>49</v>
      </c>
      <c r="C18" s="157"/>
      <c r="D18" s="160"/>
      <c r="E18" s="279" t="str">
        <f t="shared" si="5"/>
        <v/>
      </c>
      <c r="F18" s="101">
        <v>0.96</v>
      </c>
      <c r="G18" s="101">
        <f t="shared" si="0"/>
        <v>0</v>
      </c>
      <c r="H18" s="101">
        <v>7.17</v>
      </c>
      <c r="I18" s="102"/>
      <c r="J18" s="429">
        <f t="shared" si="1"/>
        <v>0</v>
      </c>
      <c r="K18" s="429"/>
      <c r="L18" s="101">
        <f t="shared" si="2"/>
        <v>0</v>
      </c>
      <c r="M18" s="430">
        <f t="shared" si="3"/>
        <v>0</v>
      </c>
      <c r="N18" s="431"/>
      <c r="O18" s="286">
        <f t="shared" si="4"/>
        <v>0</v>
      </c>
      <c r="P18" s="288"/>
      <c r="Q18" s="149">
        <v>9.17</v>
      </c>
      <c r="R18" s="150">
        <f t="shared" si="6"/>
        <v>1.018888888888889</v>
      </c>
      <c r="S18" s="290">
        <f t="shared" si="7"/>
        <v>0</v>
      </c>
      <c r="T18" s="288"/>
      <c r="U18" s="149">
        <v>10.17</v>
      </c>
      <c r="V18" s="105">
        <f t="shared" si="8"/>
        <v>1.1299999999999999</v>
      </c>
      <c r="W18" s="290">
        <f t="shared" si="9"/>
        <v>0</v>
      </c>
      <c r="Y18" s="561" t="s">
        <v>55</v>
      </c>
      <c r="Z18" s="562"/>
      <c r="AA18" s="108">
        <v>9.6000000000000002E-2</v>
      </c>
      <c r="AB18" s="90" t="s">
        <v>17</v>
      </c>
      <c r="AC18" s="169">
        <v>2.0199999999999999E-2</v>
      </c>
    </row>
    <row r="19" spans="1:29" x14ac:dyDescent="0.25">
      <c r="A19" s="519"/>
      <c r="B19" s="99"/>
      <c r="C19" s="157"/>
      <c r="D19" s="160"/>
      <c r="E19" s="279" t="str">
        <f t="shared" si="5"/>
        <v/>
      </c>
      <c r="F19" s="102"/>
      <c r="G19" s="101">
        <f t="shared" si="0"/>
        <v>0</v>
      </c>
      <c r="H19" s="102"/>
      <c r="I19" s="280"/>
      <c r="J19" s="429">
        <f t="shared" si="1"/>
        <v>0</v>
      </c>
      <c r="K19" s="429"/>
      <c r="L19" s="101">
        <f t="shared" si="2"/>
        <v>0</v>
      </c>
      <c r="M19" s="430">
        <f t="shared" si="3"/>
        <v>0</v>
      </c>
      <c r="N19" s="431"/>
      <c r="O19" s="286">
        <f t="shared" si="4"/>
        <v>0</v>
      </c>
      <c r="P19" s="288"/>
      <c r="Q19" s="155"/>
      <c r="R19" s="150">
        <f t="shared" si="6"/>
        <v>0</v>
      </c>
      <c r="S19" s="290">
        <f t="shared" si="7"/>
        <v>0</v>
      </c>
      <c r="T19" s="288"/>
      <c r="U19" s="157"/>
      <c r="V19" s="105">
        <f t="shared" si="8"/>
        <v>0</v>
      </c>
      <c r="W19" s="290">
        <f t="shared" si="9"/>
        <v>0</v>
      </c>
      <c r="Y19" s="563" t="s">
        <v>56</v>
      </c>
      <c r="Z19" s="564"/>
      <c r="AA19" s="109">
        <v>0.11899999999999999</v>
      </c>
      <c r="AB19" s="90" t="s">
        <v>18</v>
      </c>
      <c r="AC19" s="169">
        <v>2.9080000000000002E-2</v>
      </c>
    </row>
    <row r="20" spans="1:29" ht="15.75" thickBot="1" x14ac:dyDescent="0.3">
      <c r="A20" s="519"/>
      <c r="B20" s="89"/>
      <c r="C20" s="156"/>
      <c r="D20" s="161"/>
      <c r="E20" s="278" t="str">
        <f t="shared" si="5"/>
        <v/>
      </c>
      <c r="F20" s="103"/>
      <c r="G20" s="281">
        <f t="shared" si="0"/>
        <v>0</v>
      </c>
      <c r="H20" s="103"/>
      <c r="I20" s="282"/>
      <c r="J20" s="446">
        <f>((I20*H20*G20)/27)</f>
        <v>0</v>
      </c>
      <c r="K20" s="446"/>
      <c r="L20" s="281">
        <f t="shared" si="2"/>
        <v>0</v>
      </c>
      <c r="M20" s="447">
        <f>IF(D20,IF(L20&lt;7,0.0056,0.0084),0)</f>
        <v>0</v>
      </c>
      <c r="N20" s="448"/>
      <c r="O20" s="287">
        <f t="shared" si="4"/>
        <v>0</v>
      </c>
      <c r="P20" s="289"/>
      <c r="Q20" s="156"/>
      <c r="R20" s="150">
        <f t="shared" si="6"/>
        <v>0</v>
      </c>
      <c r="S20" s="290">
        <f t="shared" si="7"/>
        <v>0</v>
      </c>
      <c r="T20" s="289"/>
      <c r="U20" s="158"/>
      <c r="V20" s="105">
        <f t="shared" si="8"/>
        <v>0</v>
      </c>
      <c r="W20" s="290">
        <f t="shared" si="9"/>
        <v>0</v>
      </c>
      <c r="Y20" s="563" t="s">
        <v>57</v>
      </c>
      <c r="Z20" s="564"/>
      <c r="AA20" s="109">
        <v>0.17100000000000001</v>
      </c>
      <c r="AB20" s="106" t="s">
        <v>40</v>
      </c>
      <c r="AC20" s="170">
        <v>6.5000000000000002E-2</v>
      </c>
    </row>
    <row r="21" spans="1:29" x14ac:dyDescent="0.25">
      <c r="A21" s="519"/>
      <c r="B21" s="480" t="s">
        <v>219</v>
      </c>
      <c r="C21" s="420"/>
      <c r="D21" s="420"/>
      <c r="E21" s="420"/>
      <c r="F21" s="420"/>
      <c r="G21" s="420"/>
      <c r="H21" s="420"/>
      <c r="I21" s="420"/>
      <c r="J21" s="420"/>
      <c r="K21" s="420"/>
      <c r="L21" s="420"/>
      <c r="M21" s="420"/>
      <c r="N21" s="420"/>
      <c r="O21" s="481"/>
      <c r="P21" s="480" t="s">
        <v>164</v>
      </c>
      <c r="Q21" s="420"/>
      <c r="R21" s="420"/>
      <c r="S21" s="481"/>
      <c r="T21" s="480" t="s">
        <v>11</v>
      </c>
      <c r="U21" s="420"/>
      <c r="V21" s="420"/>
      <c r="W21" s="421"/>
      <c r="Y21" s="565" t="s">
        <v>58</v>
      </c>
      <c r="Z21" s="566"/>
      <c r="AA21" s="110">
        <v>0.23300000000000001</v>
      </c>
      <c r="AB21" s="106" t="s">
        <v>41</v>
      </c>
      <c r="AC21" s="170">
        <v>8.9099999999999999E-2</v>
      </c>
    </row>
    <row r="22" spans="1:29" ht="15" customHeight="1" x14ac:dyDescent="0.25">
      <c r="A22" s="519"/>
      <c r="B22" s="438" t="s">
        <v>35</v>
      </c>
      <c r="C22" s="486" t="s">
        <v>165</v>
      </c>
      <c r="D22" s="487"/>
      <c r="E22" s="439" t="s">
        <v>166</v>
      </c>
      <c r="F22" s="439" t="s">
        <v>285</v>
      </c>
      <c r="G22" s="439" t="s">
        <v>167</v>
      </c>
      <c r="H22" s="439" t="s">
        <v>168</v>
      </c>
      <c r="I22" s="439" t="s">
        <v>169</v>
      </c>
      <c r="J22" s="486" t="s">
        <v>180</v>
      </c>
      <c r="K22" s="488"/>
      <c r="L22" s="439" t="s">
        <v>179</v>
      </c>
      <c r="M22" s="486" t="s">
        <v>36</v>
      </c>
      <c r="N22" s="487"/>
      <c r="O22" s="449" t="s">
        <v>37</v>
      </c>
      <c r="P22" s="492" t="s">
        <v>170</v>
      </c>
      <c r="Q22" s="425" t="s">
        <v>217</v>
      </c>
      <c r="R22" s="439" t="s">
        <v>14</v>
      </c>
      <c r="S22" s="449" t="s">
        <v>171</v>
      </c>
      <c r="T22" s="492" t="s">
        <v>282</v>
      </c>
      <c r="U22" s="425" t="s">
        <v>218</v>
      </c>
      <c r="V22" s="439" t="s">
        <v>14</v>
      </c>
      <c r="W22" s="449" t="s">
        <v>171</v>
      </c>
      <c r="Y22" s="567"/>
      <c r="Z22" s="568"/>
      <c r="AA22" s="569"/>
      <c r="AB22" s="91" t="s">
        <v>59</v>
      </c>
      <c r="AC22" s="171">
        <v>0.11600000000000001</v>
      </c>
    </row>
    <row r="23" spans="1:29" ht="30.75" thickBot="1" x14ac:dyDescent="0.3">
      <c r="A23" s="519"/>
      <c r="B23" s="485"/>
      <c r="C23" s="36" t="s">
        <v>38</v>
      </c>
      <c r="D23" s="37" t="s">
        <v>39</v>
      </c>
      <c r="E23" s="491"/>
      <c r="F23" s="440"/>
      <c r="G23" s="440"/>
      <c r="H23" s="440"/>
      <c r="I23" s="440"/>
      <c r="J23" s="489"/>
      <c r="K23" s="490"/>
      <c r="L23" s="440"/>
      <c r="M23" s="489"/>
      <c r="N23" s="491"/>
      <c r="O23" s="450"/>
      <c r="P23" s="493"/>
      <c r="Q23" s="426"/>
      <c r="R23" s="440"/>
      <c r="S23" s="450"/>
      <c r="T23" s="493"/>
      <c r="U23" s="426"/>
      <c r="V23" s="440"/>
      <c r="W23" s="450"/>
      <c r="Y23" s="570"/>
      <c r="Z23" s="571"/>
      <c r="AA23" s="572"/>
      <c r="AB23" s="91" t="s">
        <v>60</v>
      </c>
      <c r="AC23" s="171">
        <v>0.182</v>
      </c>
    </row>
    <row r="24" spans="1:29" x14ac:dyDescent="0.25">
      <c r="A24" s="519"/>
      <c r="B24" s="271" t="s">
        <v>290</v>
      </c>
      <c r="C24" s="157"/>
      <c r="D24" s="274"/>
      <c r="E24" s="291" t="str">
        <f>IF(D24=0,"",AVERAGE(C24:D24))</f>
        <v/>
      </c>
      <c r="F24" s="292"/>
      <c r="G24" s="283">
        <f>IF(D24,E24+F24,0)</f>
        <v>0</v>
      </c>
      <c r="H24" s="179">
        <v>2</v>
      </c>
      <c r="I24" s="292"/>
      <c r="J24" s="496">
        <f>((I24*H24*G24)/27)</f>
        <v>0</v>
      </c>
      <c r="K24" s="497"/>
      <c r="L24" s="283">
        <f>IF(D24,G24-2,0)</f>
        <v>0</v>
      </c>
      <c r="M24" s="482">
        <f>IF(D24,IF(L24&lt;7,0.0056,0.0084),0)</f>
        <v>0</v>
      </c>
      <c r="N24" s="483"/>
      <c r="O24" s="285">
        <f>I24*L24*M24</f>
        <v>0</v>
      </c>
      <c r="P24" s="288"/>
      <c r="Q24" s="182">
        <v>3.5</v>
      </c>
      <c r="R24" s="104">
        <f>Q24/9</f>
        <v>0.3888888888888889</v>
      </c>
      <c r="S24" s="97">
        <f>P24*R24</f>
        <v>0</v>
      </c>
      <c r="T24" s="288"/>
      <c r="U24" s="185">
        <v>4.5</v>
      </c>
      <c r="V24" s="162">
        <f>U24/9</f>
        <v>0.5</v>
      </c>
      <c r="W24" s="301">
        <f>T24*V24</f>
        <v>0</v>
      </c>
      <c r="Y24" s="570"/>
      <c r="Z24" s="571"/>
      <c r="AA24" s="572"/>
      <c r="AB24" s="91" t="s">
        <v>63</v>
      </c>
      <c r="AC24" s="171">
        <v>0.26200000000000001</v>
      </c>
    </row>
    <row r="25" spans="1:29" x14ac:dyDescent="0.25">
      <c r="A25" s="519"/>
      <c r="B25" s="269" t="s">
        <v>291</v>
      </c>
      <c r="C25" s="157"/>
      <c r="D25" s="160"/>
      <c r="E25" s="277" t="str">
        <f>IF(D25=0,"",AVERAGE(C25:D25))</f>
        <v/>
      </c>
      <c r="F25" s="293"/>
      <c r="G25" s="284">
        <f>IF(D25,E25+F25,0)</f>
        <v>0</v>
      </c>
      <c r="H25" s="180">
        <v>2.2000000000000002</v>
      </c>
      <c r="I25" s="293"/>
      <c r="J25" s="432">
        <f>((I25*H25*G25)/27)</f>
        <v>0</v>
      </c>
      <c r="K25" s="433"/>
      <c r="L25" s="284">
        <f>IF(D25,G25-2,0)</f>
        <v>0</v>
      </c>
      <c r="M25" s="484">
        <f>IF(D25,IF(L25&lt;7,0.0056,0.0084),0)</f>
        <v>0</v>
      </c>
      <c r="N25" s="431"/>
      <c r="O25" s="286">
        <f>I25*L25*M25</f>
        <v>0</v>
      </c>
      <c r="P25" s="288"/>
      <c r="Q25" s="183">
        <v>3.7</v>
      </c>
      <c r="R25" s="105">
        <f>Q25/9</f>
        <v>0.41111111111111115</v>
      </c>
      <c r="S25" s="98">
        <f>P25*R25</f>
        <v>0</v>
      </c>
      <c r="T25" s="288"/>
      <c r="U25" s="183">
        <v>4.7</v>
      </c>
      <c r="V25" s="163">
        <f>U25/9</f>
        <v>0.52222222222222225</v>
      </c>
      <c r="W25" s="302">
        <f>T25*V25</f>
        <v>0</v>
      </c>
      <c r="Y25" s="570"/>
      <c r="Z25" s="571"/>
      <c r="AA25" s="572"/>
      <c r="AB25" s="91" t="s">
        <v>64</v>
      </c>
      <c r="AC25" s="171">
        <v>0.35599999999999998</v>
      </c>
    </row>
    <row r="26" spans="1:29" ht="15.75" thickBot="1" x14ac:dyDescent="0.3">
      <c r="A26" s="519"/>
      <c r="B26" s="146" t="s">
        <v>292</v>
      </c>
      <c r="C26" s="157"/>
      <c r="D26" s="160"/>
      <c r="E26" s="294" t="str">
        <f>IF(D26=0,"",AVERAGE(C26:D26))</f>
        <v/>
      </c>
      <c r="F26" s="293"/>
      <c r="G26" s="284">
        <f>IF(D26,E26+F26,0)</f>
        <v>0</v>
      </c>
      <c r="H26" s="181">
        <v>2.5</v>
      </c>
      <c r="I26" s="293"/>
      <c r="J26" s="432">
        <f>((I26*H26*G26)/27)</f>
        <v>0</v>
      </c>
      <c r="K26" s="433"/>
      <c r="L26" s="284">
        <f>IF(D26,G26-2,0)</f>
        <v>0</v>
      </c>
      <c r="M26" s="484">
        <f>IF(D26,IF(L26&lt;7,0.0056,0.0084),0)</f>
        <v>0</v>
      </c>
      <c r="N26" s="431"/>
      <c r="O26" s="286">
        <f>I26*L26*M26</f>
        <v>0</v>
      </c>
      <c r="P26" s="288"/>
      <c r="Q26" s="184">
        <v>4</v>
      </c>
      <c r="R26" s="105">
        <f>Q26/9</f>
        <v>0.44444444444444442</v>
      </c>
      <c r="S26" s="98">
        <f>P26*R26</f>
        <v>0</v>
      </c>
      <c r="T26" s="288"/>
      <c r="U26" s="186">
        <v>5</v>
      </c>
      <c r="V26" s="163">
        <f>U26/9</f>
        <v>0.55555555555555558</v>
      </c>
      <c r="W26" s="302">
        <f>T26*V26</f>
        <v>0</v>
      </c>
      <c r="Y26" s="573"/>
      <c r="Z26" s="574"/>
      <c r="AA26" s="575"/>
      <c r="AB26" s="92" t="s">
        <v>65</v>
      </c>
      <c r="AC26" s="172">
        <v>0.46500000000000002</v>
      </c>
    </row>
    <row r="27" spans="1:29" x14ac:dyDescent="0.25">
      <c r="A27" s="519"/>
      <c r="B27" s="88"/>
      <c r="C27" s="155"/>
      <c r="D27" s="160"/>
      <c r="E27" s="277" t="str">
        <f>IF(D27=0,"",AVERAGE(C27:D27))</f>
        <v/>
      </c>
      <c r="F27" s="293"/>
      <c r="G27" s="284">
        <f>IF(D27,E27+F27,0)</f>
        <v>0</v>
      </c>
      <c r="H27" s="295"/>
      <c r="I27" s="160"/>
      <c r="J27" s="429">
        <f>((I27*H27*G27)/27)</f>
        <v>0</v>
      </c>
      <c r="K27" s="429"/>
      <c r="L27" s="101">
        <f>IF(D27,G27-2,0)</f>
        <v>0</v>
      </c>
      <c r="M27" s="484">
        <f>IF(D27,IF(L27&lt;7,0.0056,0.0084),0)</f>
        <v>0</v>
      </c>
      <c r="N27" s="431"/>
      <c r="O27" s="286">
        <f>I27*L27*M27</f>
        <v>0</v>
      </c>
      <c r="P27" s="288"/>
      <c r="Q27" s="160"/>
      <c r="R27" s="105">
        <f>Q27/9</f>
        <v>0</v>
      </c>
      <c r="S27" s="98">
        <f>P27*R27</f>
        <v>0</v>
      </c>
      <c r="T27" s="288"/>
      <c r="U27" s="160"/>
      <c r="V27" s="163">
        <f>U27/9</f>
        <v>0</v>
      </c>
      <c r="W27" s="302">
        <f>T27*V27</f>
        <v>0</v>
      </c>
    </row>
    <row r="28" spans="1:29" ht="15.75" thickBot="1" x14ac:dyDescent="0.3">
      <c r="A28" s="519"/>
      <c r="B28" s="93"/>
      <c r="C28" s="156"/>
      <c r="D28" s="161"/>
      <c r="E28" s="296" t="str">
        <f>IF(D28=0,"",AVERAGE(C28:D28))</f>
        <v/>
      </c>
      <c r="F28" s="297"/>
      <c r="G28" s="298">
        <f>IF(D28,E28+F28,0)</f>
        <v>0</v>
      </c>
      <c r="H28" s="299"/>
      <c r="I28" s="161"/>
      <c r="J28" s="465">
        <f>((I28*H28*G28)/27)</f>
        <v>0</v>
      </c>
      <c r="K28" s="466"/>
      <c r="L28" s="298">
        <f>IF(D28,G28-2,0)</f>
        <v>0</v>
      </c>
      <c r="M28" s="500">
        <f>IF(D28,IF(L28&lt;7,0.0056,0.0084),0)</f>
        <v>0</v>
      </c>
      <c r="N28" s="448"/>
      <c r="O28" s="300">
        <f>I28*L28*M28</f>
        <v>0</v>
      </c>
      <c r="P28" s="289"/>
      <c r="Q28" s="161"/>
      <c r="R28" s="159">
        <f>Q28/9</f>
        <v>0</v>
      </c>
      <c r="S28" s="98">
        <f>P28*R28</f>
        <v>0</v>
      </c>
      <c r="T28" s="289"/>
      <c r="U28" s="161"/>
      <c r="V28" s="164">
        <f>U28/9</f>
        <v>0</v>
      </c>
      <c r="W28" s="302">
        <f>T28*V28</f>
        <v>0</v>
      </c>
    </row>
    <row r="29" spans="1:29" ht="15.75" customHeight="1" thickBot="1" x14ac:dyDescent="0.3">
      <c r="A29" s="519"/>
      <c r="B29" s="420" t="s">
        <v>61</v>
      </c>
      <c r="C29" s="420"/>
      <c r="D29" s="420"/>
      <c r="E29" s="420"/>
      <c r="F29" s="420"/>
      <c r="G29" s="420"/>
      <c r="H29" s="421"/>
      <c r="I29" s="419" t="s">
        <v>51</v>
      </c>
      <c r="J29" s="420"/>
      <c r="K29" s="420"/>
      <c r="L29" s="420"/>
      <c r="M29" s="420"/>
      <c r="N29" s="420"/>
      <c r="O29" s="421"/>
      <c r="P29" s="165"/>
      <c r="Q29" s="95"/>
      <c r="R29" s="166" t="s">
        <v>4</v>
      </c>
      <c r="S29" s="309">
        <f>ROUNDUP(SUM(S9:S20,S24:S28),0)</f>
        <v>0</v>
      </c>
      <c r="T29" s="167"/>
      <c r="U29" s="95"/>
      <c r="V29" s="95" t="s">
        <v>4</v>
      </c>
      <c r="W29" s="309">
        <f>ROUNDUP(SUM(W9:W20,W24:W28),0)</f>
        <v>0</v>
      </c>
    </row>
    <row r="30" spans="1:29" ht="15.75" customHeight="1" thickBot="1" x14ac:dyDescent="0.3">
      <c r="A30" s="519"/>
      <c r="B30" s="479" t="s">
        <v>173</v>
      </c>
      <c r="C30" s="479"/>
      <c r="D30" s="94" t="s">
        <v>174</v>
      </c>
      <c r="E30" s="479" t="s">
        <v>287</v>
      </c>
      <c r="F30" s="479"/>
      <c r="G30" s="501" t="s">
        <v>185</v>
      </c>
      <c r="H30" s="502"/>
      <c r="I30" s="499" t="s">
        <v>173</v>
      </c>
      <c r="J30" s="479"/>
      <c r="K30" s="94" t="s">
        <v>174</v>
      </c>
      <c r="L30" s="479" t="s">
        <v>287</v>
      </c>
      <c r="M30" s="479"/>
      <c r="N30" s="501" t="s">
        <v>175</v>
      </c>
      <c r="O30" s="479"/>
      <c r="P30" s="530" t="s">
        <v>176</v>
      </c>
      <c r="Q30" s="531"/>
      <c r="R30" s="531"/>
      <c r="S30" s="531"/>
      <c r="T30" s="531"/>
      <c r="U30" s="531"/>
      <c r="V30" s="531"/>
      <c r="W30" s="532"/>
    </row>
    <row r="31" spans="1:29" ht="15.75" customHeight="1" thickBot="1" x14ac:dyDescent="0.3">
      <c r="A31" s="519"/>
      <c r="B31" s="503"/>
      <c r="C31" s="504"/>
      <c r="D31" s="155"/>
      <c r="E31" s="473"/>
      <c r="F31" s="474"/>
      <c r="G31" s="505">
        <f>D31*E31</f>
        <v>0</v>
      </c>
      <c r="H31" s="506"/>
      <c r="I31" s="515"/>
      <c r="J31" s="504"/>
      <c r="K31" s="155"/>
      <c r="L31" s="473"/>
      <c r="M31" s="474"/>
      <c r="N31" s="505">
        <f>K31*L31</f>
        <v>0</v>
      </c>
      <c r="O31" s="516"/>
      <c r="P31" s="123" t="s">
        <v>35</v>
      </c>
      <c r="Q31" s="533" t="s">
        <v>170</v>
      </c>
      <c r="R31" s="534"/>
      <c r="S31" s="268" t="s">
        <v>14</v>
      </c>
      <c r="T31" s="521" t="s">
        <v>171</v>
      </c>
      <c r="U31" s="522"/>
      <c r="V31" s="539" t="s">
        <v>177</v>
      </c>
      <c r="W31" s="540"/>
      <c r="X31" s="1"/>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4"/>
      <c r="Q32" s="523"/>
      <c r="R32" s="524"/>
      <c r="S32" s="305"/>
      <c r="T32" s="535">
        <f>(Q32*S32)</f>
        <v>0</v>
      </c>
      <c r="U32" s="508"/>
      <c r="V32" s="541">
        <f>T32*0.1</f>
        <v>0</v>
      </c>
      <c r="W32" s="542"/>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x14ac:dyDescent="0.25">
      <c r="A34" s="519"/>
      <c r="B34" s="475"/>
      <c r="C34" s="476"/>
      <c r="D34" s="155"/>
      <c r="E34" s="469"/>
      <c r="F34" s="470"/>
      <c r="G34" s="477">
        <f>D34*E34</f>
        <v>0</v>
      </c>
      <c r="H34" s="478"/>
      <c r="I34" s="517"/>
      <c r="J34" s="476"/>
      <c r="K34" s="155"/>
      <c r="L34" s="469"/>
      <c r="M34" s="470"/>
      <c r="N34" s="477">
        <f>K34*L34</f>
        <v>0</v>
      </c>
      <c r="O34" s="429"/>
      <c r="P34" s="306"/>
      <c r="Q34" s="525"/>
      <c r="R34" s="526"/>
      <c r="S34" s="305"/>
      <c r="T34" s="535">
        <f>(Q34*S34)</f>
        <v>0</v>
      </c>
      <c r="U34" s="508"/>
      <c r="V34" s="543">
        <f>T34*0.1</f>
        <v>0</v>
      </c>
      <c r="W34" s="544"/>
    </row>
    <row r="35" spans="1:29" ht="15.75" customHeight="1" thickBot="1" x14ac:dyDescent="0.3">
      <c r="A35" s="519"/>
      <c r="B35" s="545"/>
      <c r="C35" s="514"/>
      <c r="D35" s="303"/>
      <c r="E35" s="471"/>
      <c r="F35" s="472"/>
      <c r="G35" s="511">
        <f>D35*E35</f>
        <v>0</v>
      </c>
      <c r="H35" s="512"/>
      <c r="I35" s="513"/>
      <c r="J35" s="514"/>
      <c r="K35" s="303"/>
      <c r="L35" s="471"/>
      <c r="M35" s="472"/>
      <c r="N35" s="511">
        <f>K35*L35</f>
        <v>0</v>
      </c>
      <c r="O35" s="527"/>
      <c r="P35" s="307"/>
      <c r="Q35" s="528"/>
      <c r="R35" s="529"/>
      <c r="S35" s="308"/>
      <c r="T35" s="507">
        <f>(Q35*S35)</f>
        <v>0</v>
      </c>
      <c r="U35" s="508"/>
      <c r="V35" s="509">
        <f>T35*0.1</f>
        <v>0</v>
      </c>
      <c r="W35" s="510"/>
    </row>
    <row r="36" spans="1:29" ht="15.75" customHeight="1" thickBot="1" x14ac:dyDescent="0.3">
      <c r="A36" s="520"/>
      <c r="B36" s="50"/>
      <c r="C36" s="50"/>
      <c r="D36" s="50"/>
      <c r="E36" s="50"/>
      <c r="F36" s="50" t="s">
        <v>1</v>
      </c>
      <c r="G36" s="536">
        <f>ROUNDUP(SUM(G31:H35),0)</f>
        <v>0</v>
      </c>
      <c r="H36" s="537"/>
      <c r="I36" s="50"/>
      <c r="J36" s="50" t="s">
        <v>178</v>
      </c>
      <c r="K36" s="311">
        <f>ROUNDUP(SUM(J9:K20,J24:K28)-SUM(N31:O35),0)</f>
        <v>0</v>
      </c>
      <c r="L36" s="50"/>
      <c r="M36" s="50" t="s">
        <v>186</v>
      </c>
      <c r="N36" s="536">
        <f>ROUNDUP(SUM(O9:O20,O24:O28),0)</f>
        <v>0</v>
      </c>
      <c r="O36" s="538"/>
      <c r="P36" s="124"/>
      <c r="Q36" s="50"/>
      <c r="R36" s="50"/>
      <c r="S36" s="174"/>
      <c r="T36" s="175" t="s">
        <v>4</v>
      </c>
      <c r="U36" s="311">
        <f>ROUNDUP(SUM(T32:U35),0)</f>
        <v>0</v>
      </c>
      <c r="V36" s="168" t="s">
        <v>10</v>
      </c>
      <c r="W36" s="310">
        <f>ROUNDUP(SUM(V32:W35),1)</f>
        <v>0</v>
      </c>
      <c r="X36" s="1"/>
    </row>
    <row r="37" spans="1:29" ht="15.75" customHeight="1" thickBot="1" x14ac:dyDescent="0.3">
      <c r="A37" s="442"/>
      <c r="B37" s="442"/>
      <c r="C37" s="442"/>
      <c r="D37" s="442"/>
      <c r="E37" s="442"/>
      <c r="F37" s="442"/>
      <c r="G37" s="442"/>
      <c r="H37" s="442"/>
      <c r="I37" s="442"/>
      <c r="J37" s="442"/>
      <c r="K37" s="442"/>
      <c r="L37" s="442"/>
      <c r="M37" s="442"/>
      <c r="N37" s="442"/>
      <c r="O37" s="442"/>
      <c r="P37" s="442"/>
      <c r="Q37" s="442"/>
      <c r="R37" s="442"/>
      <c r="S37" s="442"/>
      <c r="T37" s="442"/>
      <c r="U37" s="442"/>
      <c r="V37" s="442"/>
      <c r="W37" s="442"/>
    </row>
    <row r="38" spans="1:29" ht="15.75" customHeight="1" x14ac:dyDescent="0.25">
      <c r="A38" s="518" t="s">
        <v>181</v>
      </c>
      <c r="B38" s="434" t="s">
        <v>34</v>
      </c>
      <c r="C38" s="435"/>
      <c r="D38" s="435"/>
      <c r="E38" s="435"/>
      <c r="F38" s="435"/>
      <c r="G38" s="435"/>
      <c r="H38" s="435"/>
      <c r="I38" s="435"/>
      <c r="J38" s="435"/>
      <c r="K38" s="435"/>
      <c r="L38" s="435"/>
      <c r="M38" s="435"/>
      <c r="N38" s="435"/>
      <c r="O38" s="436"/>
      <c r="P38" s="547" t="s">
        <v>182</v>
      </c>
      <c r="Q38" s="548"/>
      <c r="R38" s="548"/>
      <c r="S38" s="549"/>
      <c r="T38" s="422" t="s">
        <v>183</v>
      </c>
      <c r="U38" s="423"/>
      <c r="V38" s="423"/>
      <c r="W38" s="424"/>
    </row>
    <row r="39" spans="1:29" ht="15" customHeight="1" x14ac:dyDescent="0.25">
      <c r="A39" s="519"/>
      <c r="B39" s="487" t="s">
        <v>35</v>
      </c>
      <c r="C39" s="486" t="s">
        <v>165</v>
      </c>
      <c r="D39" s="487"/>
      <c r="E39" s="439" t="s">
        <v>166</v>
      </c>
      <c r="F39" s="439" t="s">
        <v>285</v>
      </c>
      <c r="G39" s="439" t="s">
        <v>167</v>
      </c>
      <c r="H39" s="439" t="s">
        <v>168</v>
      </c>
      <c r="I39" s="439" t="s">
        <v>169</v>
      </c>
      <c r="J39" s="550" t="s">
        <v>180</v>
      </c>
      <c r="K39" s="551"/>
      <c r="L39" s="487" t="s">
        <v>179</v>
      </c>
      <c r="M39" s="486" t="s">
        <v>36</v>
      </c>
      <c r="N39" s="487"/>
      <c r="O39" s="449" t="s">
        <v>37</v>
      </c>
      <c r="P39" s="552" t="s">
        <v>170</v>
      </c>
      <c r="Q39" s="553" t="s">
        <v>217</v>
      </c>
      <c r="R39" s="554" t="s">
        <v>14</v>
      </c>
      <c r="S39" s="546" t="s">
        <v>171</v>
      </c>
      <c r="T39" s="492" t="s">
        <v>284</v>
      </c>
      <c r="U39" s="425" t="s">
        <v>286</v>
      </c>
      <c r="V39" s="439" t="s">
        <v>14</v>
      </c>
      <c r="W39" s="449" t="s">
        <v>171</v>
      </c>
    </row>
    <row r="40" spans="1:29" ht="30.75" thickBot="1" x14ac:dyDescent="0.3">
      <c r="A40" s="519"/>
      <c r="B40" s="491"/>
      <c r="C40" s="36" t="s">
        <v>38</v>
      </c>
      <c r="D40" s="37" t="s">
        <v>39</v>
      </c>
      <c r="E40" s="440"/>
      <c r="F40" s="440"/>
      <c r="G40" s="440"/>
      <c r="H40" s="440"/>
      <c r="I40" s="440"/>
      <c r="J40" s="489"/>
      <c r="K40" s="491"/>
      <c r="L40" s="491"/>
      <c r="M40" s="489"/>
      <c r="N40" s="491"/>
      <c r="O40" s="450"/>
      <c r="P40" s="495"/>
      <c r="Q40" s="426"/>
      <c r="R40" s="440"/>
      <c r="S40" s="450"/>
      <c r="T40" s="493"/>
      <c r="U40" s="426"/>
      <c r="V40" s="440"/>
      <c r="W40" s="450"/>
    </row>
    <row r="41" spans="1:29" ht="15.75" customHeight="1" x14ac:dyDescent="0.25">
      <c r="A41" s="519"/>
      <c r="B41" s="271" t="s">
        <v>40</v>
      </c>
      <c r="C41" s="157"/>
      <c r="D41" s="274"/>
      <c r="E41" s="275" t="str">
        <f>IF(D41=0,"",AVERAGE(C41:D41))</f>
        <v/>
      </c>
      <c r="F41" s="100">
        <v>0.54</v>
      </c>
      <c r="G41" s="100">
        <f t="shared" ref="G41:G52" si="10">IF(D41,E41+F41,0)</f>
        <v>0</v>
      </c>
      <c r="H41" s="100">
        <v>3</v>
      </c>
      <c r="I41" s="276"/>
      <c r="J41" s="516">
        <f t="shared" ref="J41:J52" si="11">((I41*H41*G41)/27)</f>
        <v>0</v>
      </c>
      <c r="K41" s="516"/>
      <c r="L41" s="100">
        <f t="shared" ref="L41:L52" si="12">IF(D41,G41-2,0)</f>
        <v>0</v>
      </c>
      <c r="M41" s="579">
        <f t="shared" ref="M41:M52" si="13">IF(D41,IF(L41&lt;7,0.0056,0.0084),0)</f>
        <v>0</v>
      </c>
      <c r="N41" s="557"/>
      <c r="O41" s="285">
        <f t="shared" ref="O41:O52" si="14">I41*L41*M41</f>
        <v>0</v>
      </c>
      <c r="P41" s="312"/>
      <c r="Q41" s="147">
        <v>5</v>
      </c>
      <c r="R41" s="151">
        <f>Q41/9</f>
        <v>0.55555555555555558</v>
      </c>
      <c r="S41" s="290">
        <f>P41*R41</f>
        <v>0</v>
      </c>
      <c r="T41" s="312"/>
      <c r="U41" s="147">
        <v>5</v>
      </c>
      <c r="V41" s="151">
        <f>U41/9</f>
        <v>0.55555555555555558</v>
      </c>
      <c r="W41" s="290">
        <f>T41*V41</f>
        <v>0</v>
      </c>
    </row>
    <row r="42" spans="1:29" ht="15.75" customHeight="1" x14ac:dyDescent="0.25">
      <c r="A42" s="519"/>
      <c r="B42" s="269" t="s">
        <v>41</v>
      </c>
      <c r="C42" s="157"/>
      <c r="D42" s="160"/>
      <c r="E42" s="277" t="str">
        <f t="shared" ref="E42:E52" si="15">IF(D42=0,"",AVERAGE(C42:D42))</f>
        <v/>
      </c>
      <c r="F42" s="101">
        <v>0.56000000000000005</v>
      </c>
      <c r="G42" s="101">
        <f t="shared" si="10"/>
        <v>0</v>
      </c>
      <c r="H42" s="101">
        <v>3.25</v>
      </c>
      <c r="I42" s="102"/>
      <c r="J42" s="429">
        <f t="shared" si="11"/>
        <v>0</v>
      </c>
      <c r="K42" s="429"/>
      <c r="L42" s="101">
        <f t="shared" si="12"/>
        <v>0</v>
      </c>
      <c r="M42" s="464">
        <f t="shared" si="13"/>
        <v>0</v>
      </c>
      <c r="N42" s="463"/>
      <c r="O42" s="286">
        <f t="shared" si="14"/>
        <v>0</v>
      </c>
      <c r="P42" s="313"/>
      <c r="Q42" s="148">
        <v>5.25</v>
      </c>
      <c r="R42" s="152">
        <f t="shared" ref="R42:R52" si="16">Q42/9</f>
        <v>0.58333333333333337</v>
      </c>
      <c r="S42" s="290">
        <f>P42*R42</f>
        <v>0</v>
      </c>
      <c r="T42" s="313"/>
      <c r="U42" s="148">
        <v>5.25</v>
      </c>
      <c r="V42" s="152">
        <f t="shared" ref="V42:V52" si="17">U42/9</f>
        <v>0.58333333333333337</v>
      </c>
      <c r="W42" s="290">
        <f>T42*V42</f>
        <v>0</v>
      </c>
    </row>
    <row r="43" spans="1:29" ht="15.75" customHeight="1" x14ac:dyDescent="0.25">
      <c r="A43" s="519"/>
      <c r="B43" s="269" t="s">
        <v>42</v>
      </c>
      <c r="C43" s="157"/>
      <c r="D43" s="160"/>
      <c r="E43" s="277" t="str">
        <f t="shared" si="15"/>
        <v/>
      </c>
      <c r="F43" s="101">
        <v>0.57999999999999996</v>
      </c>
      <c r="G43" s="101">
        <f t="shared" si="10"/>
        <v>0</v>
      </c>
      <c r="H43" s="101">
        <v>3.5</v>
      </c>
      <c r="I43" s="102"/>
      <c r="J43" s="432">
        <f t="shared" si="11"/>
        <v>0</v>
      </c>
      <c r="K43" s="433"/>
      <c r="L43" s="284">
        <f t="shared" si="12"/>
        <v>0</v>
      </c>
      <c r="M43" s="464">
        <f t="shared" si="13"/>
        <v>0</v>
      </c>
      <c r="N43" s="463"/>
      <c r="O43" s="286">
        <f t="shared" si="14"/>
        <v>0</v>
      </c>
      <c r="P43" s="313"/>
      <c r="Q43" s="148">
        <v>5.5</v>
      </c>
      <c r="R43" s="153">
        <f t="shared" si="16"/>
        <v>0.61111111111111116</v>
      </c>
      <c r="S43" s="290">
        <f t="shared" ref="S43:S52" si="18">P43*R43</f>
        <v>0</v>
      </c>
      <c r="T43" s="313"/>
      <c r="U43" s="148">
        <v>5.5</v>
      </c>
      <c r="V43" s="153">
        <f t="shared" si="17"/>
        <v>0.61111111111111116</v>
      </c>
      <c r="W43" s="290">
        <f t="shared" ref="W43:W51" si="19">T43*V43</f>
        <v>0</v>
      </c>
    </row>
    <row r="44" spans="1:29" ht="15.75" customHeight="1" x14ac:dyDescent="0.25">
      <c r="A44" s="519"/>
      <c r="B44" s="269" t="s">
        <v>43</v>
      </c>
      <c r="C44" s="157"/>
      <c r="D44" s="160"/>
      <c r="E44" s="278" t="str">
        <f t="shared" si="15"/>
        <v/>
      </c>
      <c r="F44" s="101">
        <v>0.6</v>
      </c>
      <c r="G44" s="101">
        <f t="shared" si="10"/>
        <v>0</v>
      </c>
      <c r="H44" s="101">
        <v>3.75</v>
      </c>
      <c r="I44" s="102"/>
      <c r="J44" s="429">
        <f t="shared" si="11"/>
        <v>0</v>
      </c>
      <c r="K44" s="429"/>
      <c r="L44" s="101">
        <f t="shared" si="12"/>
        <v>0</v>
      </c>
      <c r="M44" s="464">
        <f t="shared" si="13"/>
        <v>0</v>
      </c>
      <c r="N44" s="463"/>
      <c r="O44" s="286">
        <f t="shared" si="14"/>
        <v>0</v>
      </c>
      <c r="P44" s="313"/>
      <c r="Q44" s="148">
        <v>5.75</v>
      </c>
      <c r="R44" s="153">
        <f t="shared" si="16"/>
        <v>0.63888888888888884</v>
      </c>
      <c r="S44" s="290">
        <f t="shared" si="18"/>
        <v>0</v>
      </c>
      <c r="T44" s="313"/>
      <c r="U44" s="148">
        <v>5.75</v>
      </c>
      <c r="V44" s="153">
        <f t="shared" si="17"/>
        <v>0.63888888888888884</v>
      </c>
      <c r="W44" s="290">
        <f t="shared" si="19"/>
        <v>0</v>
      </c>
    </row>
    <row r="45" spans="1:29" ht="15.75" customHeight="1" x14ac:dyDescent="0.25">
      <c r="A45" s="519"/>
      <c r="B45" s="269" t="s">
        <v>44</v>
      </c>
      <c r="C45" s="157"/>
      <c r="D45" s="160"/>
      <c r="E45" s="277" t="str">
        <f t="shared" si="15"/>
        <v/>
      </c>
      <c r="F45" s="101">
        <v>0.63</v>
      </c>
      <c r="G45" s="101">
        <f t="shared" si="10"/>
        <v>0</v>
      </c>
      <c r="H45" s="101">
        <v>4.08</v>
      </c>
      <c r="I45" s="102"/>
      <c r="J45" s="432">
        <f t="shared" si="11"/>
        <v>0</v>
      </c>
      <c r="K45" s="433"/>
      <c r="L45" s="284">
        <f t="shared" si="12"/>
        <v>0</v>
      </c>
      <c r="M45" s="464">
        <f t="shared" si="13"/>
        <v>0</v>
      </c>
      <c r="N45" s="463"/>
      <c r="O45" s="286">
        <f t="shared" si="14"/>
        <v>0</v>
      </c>
      <c r="P45" s="313"/>
      <c r="Q45" s="148">
        <v>6.08</v>
      </c>
      <c r="R45" s="153">
        <f t="shared" si="16"/>
        <v>0.67555555555555558</v>
      </c>
      <c r="S45" s="290">
        <f t="shared" si="18"/>
        <v>0</v>
      </c>
      <c r="T45" s="313"/>
      <c r="U45" s="148">
        <v>6.08</v>
      </c>
      <c r="V45" s="153">
        <f t="shared" si="17"/>
        <v>0.67555555555555558</v>
      </c>
      <c r="W45" s="290">
        <f t="shared" si="19"/>
        <v>0</v>
      </c>
    </row>
    <row r="46" spans="1:29" ht="15.75" customHeight="1" x14ac:dyDescent="0.25">
      <c r="A46" s="519"/>
      <c r="B46" s="269" t="s">
        <v>45</v>
      </c>
      <c r="C46" s="157"/>
      <c r="D46" s="160"/>
      <c r="E46" s="278" t="str">
        <f t="shared" si="15"/>
        <v/>
      </c>
      <c r="F46" s="101">
        <v>0.67</v>
      </c>
      <c r="G46" s="101">
        <f t="shared" si="10"/>
        <v>0</v>
      </c>
      <c r="H46" s="101">
        <v>4.67</v>
      </c>
      <c r="I46" s="102"/>
      <c r="J46" s="432">
        <f t="shared" si="11"/>
        <v>0</v>
      </c>
      <c r="K46" s="433"/>
      <c r="L46" s="284">
        <f t="shared" si="12"/>
        <v>0</v>
      </c>
      <c r="M46" s="464">
        <f t="shared" si="13"/>
        <v>0</v>
      </c>
      <c r="N46" s="463"/>
      <c r="O46" s="286">
        <f t="shared" si="14"/>
        <v>0</v>
      </c>
      <c r="P46" s="313"/>
      <c r="Q46" s="148">
        <v>6.67</v>
      </c>
      <c r="R46" s="154">
        <f t="shared" si="16"/>
        <v>0.74111111111111105</v>
      </c>
      <c r="S46" s="290">
        <f t="shared" si="18"/>
        <v>0</v>
      </c>
      <c r="T46" s="313"/>
      <c r="U46" s="148">
        <v>6.67</v>
      </c>
      <c r="V46" s="154">
        <f t="shared" si="17"/>
        <v>0.74111111111111105</v>
      </c>
      <c r="W46" s="290">
        <f t="shared" si="19"/>
        <v>0</v>
      </c>
    </row>
    <row r="47" spans="1:29" ht="15.75" customHeight="1" thickBot="1" x14ac:dyDescent="0.3">
      <c r="A47" s="519"/>
      <c r="B47" s="269" t="s">
        <v>46</v>
      </c>
      <c r="C47" s="157"/>
      <c r="D47" s="160"/>
      <c r="E47" s="277" t="str">
        <f t="shared" si="15"/>
        <v/>
      </c>
      <c r="F47" s="101">
        <v>0.71</v>
      </c>
      <c r="G47" s="101">
        <f t="shared" si="10"/>
        <v>0</v>
      </c>
      <c r="H47" s="101">
        <v>5.33</v>
      </c>
      <c r="I47" s="102"/>
      <c r="J47" s="432">
        <f t="shared" si="11"/>
        <v>0</v>
      </c>
      <c r="K47" s="433"/>
      <c r="L47" s="284">
        <f t="shared" si="12"/>
        <v>0</v>
      </c>
      <c r="M47" s="464">
        <f t="shared" si="13"/>
        <v>0</v>
      </c>
      <c r="N47" s="463"/>
      <c r="O47" s="286">
        <f t="shared" si="14"/>
        <v>0</v>
      </c>
      <c r="P47" s="313"/>
      <c r="Q47" s="148">
        <v>7.33</v>
      </c>
      <c r="R47" s="152">
        <f t="shared" si="16"/>
        <v>0.81444444444444442</v>
      </c>
      <c r="S47" s="290">
        <f t="shared" si="18"/>
        <v>0</v>
      </c>
      <c r="T47" s="313"/>
      <c r="U47" s="148">
        <v>7.33</v>
      </c>
      <c r="V47" s="152">
        <f t="shared" si="17"/>
        <v>0.81444444444444442</v>
      </c>
      <c r="W47" s="290">
        <f t="shared" si="19"/>
        <v>0</v>
      </c>
    </row>
    <row r="48" spans="1:29" ht="15.75" customHeight="1" x14ac:dyDescent="0.25">
      <c r="A48" s="519"/>
      <c r="B48" s="269" t="s">
        <v>47</v>
      </c>
      <c r="C48" s="157"/>
      <c r="D48" s="160"/>
      <c r="E48" s="279" t="str">
        <f t="shared" si="15"/>
        <v/>
      </c>
      <c r="F48" s="101">
        <v>0.79</v>
      </c>
      <c r="G48" s="101">
        <f t="shared" si="10"/>
        <v>0</v>
      </c>
      <c r="H48" s="101">
        <v>6</v>
      </c>
      <c r="I48" s="102"/>
      <c r="J48" s="429">
        <f t="shared" si="11"/>
        <v>0</v>
      </c>
      <c r="K48" s="429"/>
      <c r="L48" s="101">
        <f t="shared" si="12"/>
        <v>0</v>
      </c>
      <c r="M48" s="464">
        <f t="shared" si="13"/>
        <v>0</v>
      </c>
      <c r="N48" s="463"/>
      <c r="O48" s="286">
        <f t="shared" si="14"/>
        <v>0</v>
      </c>
      <c r="P48" s="313"/>
      <c r="Q48" s="148">
        <v>8</v>
      </c>
      <c r="R48" s="153">
        <f t="shared" si="16"/>
        <v>0.88888888888888884</v>
      </c>
      <c r="S48" s="290">
        <f t="shared" si="18"/>
        <v>0</v>
      </c>
      <c r="T48" s="313"/>
      <c r="U48" s="148">
        <v>8</v>
      </c>
      <c r="V48" s="153">
        <f t="shared" si="17"/>
        <v>0.88888888888888884</v>
      </c>
      <c r="W48" s="290">
        <f t="shared" si="19"/>
        <v>0</v>
      </c>
      <c r="Y48" s="558" t="s">
        <v>196</v>
      </c>
      <c r="Z48" s="423"/>
      <c r="AA48" s="423"/>
      <c r="AB48" s="423"/>
      <c r="AC48" s="424"/>
    </row>
    <row r="49" spans="1:29" ht="15.75" customHeight="1" thickBot="1" x14ac:dyDescent="0.3">
      <c r="A49" s="519"/>
      <c r="B49" s="269" t="s">
        <v>48</v>
      </c>
      <c r="C49" s="157"/>
      <c r="D49" s="160"/>
      <c r="E49" s="279" t="str">
        <f t="shared" si="15"/>
        <v/>
      </c>
      <c r="F49" s="101">
        <v>0.88</v>
      </c>
      <c r="G49" s="101">
        <f t="shared" si="10"/>
        <v>0</v>
      </c>
      <c r="H49" s="101">
        <v>6.67</v>
      </c>
      <c r="I49" s="102"/>
      <c r="J49" s="429">
        <f t="shared" si="11"/>
        <v>0</v>
      </c>
      <c r="K49" s="429"/>
      <c r="L49" s="101">
        <f t="shared" si="12"/>
        <v>0</v>
      </c>
      <c r="M49" s="464">
        <f t="shared" si="13"/>
        <v>0</v>
      </c>
      <c r="N49" s="463"/>
      <c r="O49" s="286">
        <f t="shared" si="14"/>
        <v>0</v>
      </c>
      <c r="P49" s="313"/>
      <c r="Q49" s="148">
        <v>8.67</v>
      </c>
      <c r="R49" s="154">
        <f t="shared" si="16"/>
        <v>0.96333333333333337</v>
      </c>
      <c r="S49" s="290">
        <f t="shared" si="18"/>
        <v>0</v>
      </c>
      <c r="T49" s="313"/>
      <c r="U49" s="148">
        <v>8.67</v>
      </c>
      <c r="V49" s="154">
        <f t="shared" si="17"/>
        <v>0.96333333333333337</v>
      </c>
      <c r="W49" s="290">
        <f t="shared" si="19"/>
        <v>0</v>
      </c>
      <c r="Y49" s="559" t="s">
        <v>54</v>
      </c>
      <c r="Z49" s="560"/>
      <c r="AA49" s="107" t="s">
        <v>14</v>
      </c>
      <c r="AB49" s="82" t="s">
        <v>172</v>
      </c>
      <c r="AC49" s="83" t="s">
        <v>14</v>
      </c>
    </row>
    <row r="50" spans="1:29" ht="15.75" customHeight="1" x14ac:dyDescent="0.25">
      <c r="A50" s="519"/>
      <c r="B50" s="269" t="s">
        <v>49</v>
      </c>
      <c r="C50" s="157"/>
      <c r="D50" s="160"/>
      <c r="E50" s="279" t="str">
        <f t="shared" si="15"/>
        <v/>
      </c>
      <c r="F50" s="101">
        <v>0.96</v>
      </c>
      <c r="G50" s="101">
        <f t="shared" si="10"/>
        <v>0</v>
      </c>
      <c r="H50" s="101">
        <v>7.17</v>
      </c>
      <c r="I50" s="102"/>
      <c r="J50" s="429">
        <f t="shared" si="11"/>
        <v>0</v>
      </c>
      <c r="K50" s="429"/>
      <c r="L50" s="101">
        <f t="shared" si="12"/>
        <v>0</v>
      </c>
      <c r="M50" s="464">
        <f t="shared" si="13"/>
        <v>0</v>
      </c>
      <c r="N50" s="463"/>
      <c r="O50" s="286">
        <f t="shared" si="14"/>
        <v>0</v>
      </c>
      <c r="P50" s="313"/>
      <c r="Q50" s="149">
        <v>9.17</v>
      </c>
      <c r="R50" s="150">
        <f t="shared" si="16"/>
        <v>1.018888888888889</v>
      </c>
      <c r="S50" s="290">
        <f t="shared" si="18"/>
        <v>0</v>
      </c>
      <c r="T50" s="313"/>
      <c r="U50" s="149">
        <v>9.17</v>
      </c>
      <c r="V50" s="150">
        <f t="shared" si="17"/>
        <v>1.018888888888889</v>
      </c>
      <c r="W50" s="290">
        <f t="shared" si="19"/>
        <v>0</v>
      </c>
      <c r="Y50" s="561" t="s">
        <v>55</v>
      </c>
      <c r="Z50" s="562"/>
      <c r="AA50" s="108">
        <v>9.6000000000000002E-2</v>
      </c>
      <c r="AB50" s="90" t="s">
        <v>17</v>
      </c>
      <c r="AC50" s="169">
        <v>2.0199999999999999E-2</v>
      </c>
    </row>
    <row r="51" spans="1:29" ht="15.75" customHeight="1" x14ac:dyDescent="0.25">
      <c r="A51" s="519"/>
      <c r="B51" s="99"/>
      <c r="C51" s="157"/>
      <c r="D51" s="160"/>
      <c r="E51" s="279" t="str">
        <f t="shared" si="15"/>
        <v/>
      </c>
      <c r="F51" s="102"/>
      <c r="G51" s="101">
        <f t="shared" si="10"/>
        <v>0</v>
      </c>
      <c r="H51" s="102"/>
      <c r="I51" s="280"/>
      <c r="J51" s="432">
        <f t="shared" si="11"/>
        <v>0</v>
      </c>
      <c r="K51" s="433"/>
      <c r="L51" s="284">
        <f t="shared" si="12"/>
        <v>0</v>
      </c>
      <c r="M51" s="464">
        <f t="shared" si="13"/>
        <v>0</v>
      </c>
      <c r="N51" s="463"/>
      <c r="O51" s="286">
        <f t="shared" si="14"/>
        <v>0</v>
      </c>
      <c r="P51" s="288"/>
      <c r="Q51" s="155"/>
      <c r="R51" s="150">
        <f t="shared" si="16"/>
        <v>0</v>
      </c>
      <c r="S51" s="290">
        <f t="shared" si="18"/>
        <v>0</v>
      </c>
      <c r="T51" s="313"/>
      <c r="U51" s="155"/>
      <c r="V51" s="150">
        <f t="shared" si="17"/>
        <v>0</v>
      </c>
      <c r="W51" s="290">
        <f t="shared" si="19"/>
        <v>0</v>
      </c>
      <c r="Y51" s="563" t="s">
        <v>56</v>
      </c>
      <c r="Z51" s="564"/>
      <c r="AA51" s="109">
        <v>0.11899999999999999</v>
      </c>
      <c r="AB51" s="90" t="s">
        <v>18</v>
      </c>
      <c r="AC51" s="169">
        <v>2.9080000000000002E-2</v>
      </c>
    </row>
    <row r="52" spans="1:29" ht="15.75" customHeight="1" thickBot="1" x14ac:dyDescent="0.3">
      <c r="A52" s="519"/>
      <c r="B52" s="89"/>
      <c r="C52" s="156"/>
      <c r="D52" s="161"/>
      <c r="E52" s="278" t="str">
        <f t="shared" si="15"/>
        <v/>
      </c>
      <c r="F52" s="103"/>
      <c r="G52" s="281">
        <f t="shared" si="10"/>
        <v>0</v>
      </c>
      <c r="H52" s="103"/>
      <c r="I52" s="282"/>
      <c r="J52" s="465">
        <f t="shared" si="11"/>
        <v>0</v>
      </c>
      <c r="K52" s="466"/>
      <c r="L52" s="298">
        <f t="shared" si="12"/>
        <v>0</v>
      </c>
      <c r="M52" s="467">
        <f t="shared" si="13"/>
        <v>0</v>
      </c>
      <c r="N52" s="468"/>
      <c r="O52" s="287">
        <f t="shared" si="14"/>
        <v>0</v>
      </c>
      <c r="P52" s="289"/>
      <c r="Q52" s="156"/>
      <c r="R52" s="150">
        <f t="shared" si="16"/>
        <v>0</v>
      </c>
      <c r="S52" s="290">
        <f t="shared" si="18"/>
        <v>0</v>
      </c>
      <c r="T52" s="289"/>
      <c r="U52" s="156"/>
      <c r="V52" s="150">
        <f t="shared" si="17"/>
        <v>0</v>
      </c>
      <c r="W52" s="290">
        <f>T52*V52</f>
        <v>0</v>
      </c>
      <c r="Y52" s="563" t="s">
        <v>57</v>
      </c>
      <c r="Z52" s="564"/>
      <c r="AA52" s="109">
        <v>0.17100000000000001</v>
      </c>
      <c r="AB52" s="106" t="s">
        <v>40</v>
      </c>
      <c r="AC52" s="170">
        <v>6.5000000000000002E-2</v>
      </c>
    </row>
    <row r="53" spans="1:29" x14ac:dyDescent="0.25">
      <c r="A53" s="519"/>
      <c r="B53" s="480" t="s">
        <v>219</v>
      </c>
      <c r="C53" s="420"/>
      <c r="D53" s="420"/>
      <c r="E53" s="420"/>
      <c r="F53" s="420"/>
      <c r="G53" s="420"/>
      <c r="H53" s="420"/>
      <c r="I53" s="420"/>
      <c r="J53" s="420"/>
      <c r="K53" s="420"/>
      <c r="L53" s="420"/>
      <c r="M53" s="420"/>
      <c r="N53" s="420"/>
      <c r="O53" s="481"/>
      <c r="P53" s="576" t="s">
        <v>182</v>
      </c>
      <c r="Q53" s="577"/>
      <c r="R53" s="577"/>
      <c r="S53" s="578"/>
      <c r="T53" s="558" t="s">
        <v>183</v>
      </c>
      <c r="U53" s="423"/>
      <c r="V53" s="423"/>
      <c r="W53" s="424"/>
      <c r="Y53" s="565" t="s">
        <v>58</v>
      </c>
      <c r="Z53" s="566"/>
      <c r="AA53" s="110">
        <v>0.23300000000000001</v>
      </c>
      <c r="AB53" s="106" t="s">
        <v>41</v>
      </c>
      <c r="AC53" s="170">
        <v>8.9099999999999999E-2</v>
      </c>
    </row>
    <row r="54" spans="1:29" ht="15" customHeight="1" x14ac:dyDescent="0.25">
      <c r="A54" s="519"/>
      <c r="B54" s="438" t="s">
        <v>35</v>
      </c>
      <c r="C54" s="486" t="s">
        <v>165</v>
      </c>
      <c r="D54" s="487"/>
      <c r="E54" s="439" t="s">
        <v>166</v>
      </c>
      <c r="F54" s="439" t="s">
        <v>285</v>
      </c>
      <c r="G54" s="439" t="s">
        <v>167</v>
      </c>
      <c r="H54" s="439" t="s">
        <v>168</v>
      </c>
      <c r="I54" s="439" t="s">
        <v>169</v>
      </c>
      <c r="J54" s="486" t="s">
        <v>180</v>
      </c>
      <c r="K54" s="488"/>
      <c r="L54" s="439" t="s">
        <v>179</v>
      </c>
      <c r="M54" s="486" t="s">
        <v>36</v>
      </c>
      <c r="N54" s="487"/>
      <c r="O54" s="449" t="s">
        <v>37</v>
      </c>
      <c r="P54" s="552" t="s">
        <v>170</v>
      </c>
      <c r="Q54" s="553" t="s">
        <v>217</v>
      </c>
      <c r="R54" s="554" t="s">
        <v>14</v>
      </c>
      <c r="S54" s="546" t="s">
        <v>171</v>
      </c>
      <c r="T54" s="492" t="s">
        <v>284</v>
      </c>
      <c r="U54" s="425" t="s">
        <v>286</v>
      </c>
      <c r="V54" s="439" t="s">
        <v>14</v>
      </c>
      <c r="W54" s="449" t="s">
        <v>171</v>
      </c>
      <c r="Y54" s="567"/>
      <c r="Z54" s="568"/>
      <c r="AA54" s="569"/>
      <c r="AB54" s="91" t="s">
        <v>59</v>
      </c>
      <c r="AC54" s="171">
        <v>0.11600000000000001</v>
      </c>
    </row>
    <row r="55" spans="1:29" ht="30.75" thickBot="1" x14ac:dyDescent="0.3">
      <c r="A55" s="519"/>
      <c r="B55" s="485"/>
      <c r="C55" s="36" t="s">
        <v>38</v>
      </c>
      <c r="D55" s="37" t="s">
        <v>39</v>
      </c>
      <c r="E55" s="491"/>
      <c r="F55" s="440"/>
      <c r="G55" s="440"/>
      <c r="H55" s="440"/>
      <c r="I55" s="440"/>
      <c r="J55" s="489"/>
      <c r="K55" s="490"/>
      <c r="L55" s="440"/>
      <c r="M55" s="489"/>
      <c r="N55" s="491"/>
      <c r="O55" s="450"/>
      <c r="P55" s="495"/>
      <c r="Q55" s="426"/>
      <c r="R55" s="440"/>
      <c r="S55" s="450"/>
      <c r="T55" s="493"/>
      <c r="U55" s="426"/>
      <c r="V55" s="440"/>
      <c r="W55" s="450"/>
      <c r="Y55" s="570"/>
      <c r="Z55" s="571"/>
      <c r="AA55" s="572"/>
      <c r="AB55" s="91" t="s">
        <v>60</v>
      </c>
      <c r="AC55" s="171">
        <v>0.182</v>
      </c>
    </row>
    <row r="56" spans="1:29" ht="15.75" customHeight="1" x14ac:dyDescent="0.25">
      <c r="A56" s="519"/>
      <c r="B56" s="271" t="s">
        <v>290</v>
      </c>
      <c r="C56" s="157"/>
      <c r="D56" s="274"/>
      <c r="E56" s="291" t="str">
        <f>IF(D56=0,"",AVERAGE(C56:D56))</f>
        <v/>
      </c>
      <c r="F56" s="292"/>
      <c r="G56" s="283">
        <f>IF(D56,E56+F56,0)</f>
        <v>0</v>
      </c>
      <c r="H56" s="179">
        <v>2</v>
      </c>
      <c r="I56" s="292"/>
      <c r="J56" s="496">
        <f>((I56*H56*G56)/27)</f>
        <v>0</v>
      </c>
      <c r="K56" s="497"/>
      <c r="L56" s="283">
        <f>IF(D56,G56-2,0)</f>
        <v>0</v>
      </c>
      <c r="M56" s="556">
        <f>IF(D56,IF(L56&lt;7,0.0056,0.0084),0)</f>
        <v>0</v>
      </c>
      <c r="N56" s="557"/>
      <c r="O56" s="285">
        <f>I56*L56*M56</f>
        <v>0</v>
      </c>
      <c r="P56" s="314"/>
      <c r="Q56" s="187">
        <v>4</v>
      </c>
      <c r="R56" s="104">
        <f>Q56/9</f>
        <v>0.44444444444444442</v>
      </c>
      <c r="S56" s="317">
        <f>P56*R56</f>
        <v>0</v>
      </c>
      <c r="T56" s="314"/>
      <c r="U56" s="189">
        <v>4</v>
      </c>
      <c r="V56" s="162">
        <f>U56/9</f>
        <v>0.44444444444444442</v>
      </c>
      <c r="W56" s="321">
        <f>T56*V56</f>
        <v>0</v>
      </c>
      <c r="Y56" s="570"/>
      <c r="Z56" s="571"/>
      <c r="AA56" s="572"/>
      <c r="AB56" s="91" t="s">
        <v>63</v>
      </c>
      <c r="AC56" s="171">
        <v>0.26200000000000001</v>
      </c>
    </row>
    <row r="57" spans="1:29" ht="15.75" customHeight="1" x14ac:dyDescent="0.25">
      <c r="A57" s="519"/>
      <c r="B57" s="269" t="s">
        <v>291</v>
      </c>
      <c r="C57" s="157"/>
      <c r="D57" s="160"/>
      <c r="E57" s="277" t="str">
        <f>IF(D57=0,"",AVERAGE(C57:D57))</f>
        <v/>
      </c>
      <c r="F57" s="293"/>
      <c r="G57" s="284">
        <f>IF(D57,E57+F57,0)</f>
        <v>0</v>
      </c>
      <c r="H57" s="180">
        <v>2.2000000000000002</v>
      </c>
      <c r="I57" s="293"/>
      <c r="J57" s="429">
        <f>((I57*H57*G57)/27)</f>
        <v>0</v>
      </c>
      <c r="K57" s="429"/>
      <c r="L57" s="101">
        <f>IF(D57,G57-2,0)</f>
        <v>0</v>
      </c>
      <c r="M57" s="462">
        <f>IF(D57,IF(L57&lt;7,0.0056,0.0084),0)</f>
        <v>0</v>
      </c>
      <c r="N57" s="463"/>
      <c r="O57" s="286">
        <f>I57*L57*M57</f>
        <v>0</v>
      </c>
      <c r="P57" s="314"/>
      <c r="Q57" s="188">
        <v>4.2</v>
      </c>
      <c r="R57" s="105">
        <f>Q57/9</f>
        <v>0.46666666666666667</v>
      </c>
      <c r="S57" s="290">
        <f>P57*R57</f>
        <v>0</v>
      </c>
      <c r="T57" s="314"/>
      <c r="U57" s="190">
        <v>4.2</v>
      </c>
      <c r="V57" s="163">
        <f>U57/9</f>
        <v>0.46666666666666667</v>
      </c>
      <c r="W57" s="290">
        <f>T57*V57</f>
        <v>0</v>
      </c>
      <c r="Y57" s="570"/>
      <c r="Z57" s="571"/>
      <c r="AA57" s="572"/>
      <c r="AB57" s="91" t="s">
        <v>64</v>
      </c>
      <c r="AC57" s="171">
        <v>0.35599999999999998</v>
      </c>
    </row>
    <row r="58" spans="1:29" ht="15.75" customHeight="1" thickBot="1" x14ac:dyDescent="0.3">
      <c r="A58" s="519"/>
      <c r="B58" s="146" t="s">
        <v>292</v>
      </c>
      <c r="C58" s="157"/>
      <c r="D58" s="160"/>
      <c r="E58" s="294" t="str">
        <f>IF(D58=0,"",AVERAGE(C58:D58))</f>
        <v/>
      </c>
      <c r="F58" s="293"/>
      <c r="G58" s="284">
        <f>IF(D58,E58+F58,0)</f>
        <v>0</v>
      </c>
      <c r="H58" s="181">
        <v>2.5</v>
      </c>
      <c r="I58" s="293"/>
      <c r="J58" s="429">
        <f>((I58*H58*G58)/27)</f>
        <v>0</v>
      </c>
      <c r="K58" s="429"/>
      <c r="L58" s="101">
        <f>IF(D58,G58-2,0)</f>
        <v>0</v>
      </c>
      <c r="M58" s="462">
        <f>IF(D58,IF(L58&lt;7,0.0056,0.0084),0)</f>
        <v>0</v>
      </c>
      <c r="N58" s="463"/>
      <c r="O58" s="286">
        <f>I58*L58*M58</f>
        <v>0</v>
      </c>
      <c r="P58" s="314"/>
      <c r="Q58" s="188">
        <v>4.5</v>
      </c>
      <c r="R58" s="105">
        <f>Q58/9</f>
        <v>0.5</v>
      </c>
      <c r="S58" s="290">
        <f>P58*R58</f>
        <v>0</v>
      </c>
      <c r="T58" s="314"/>
      <c r="U58" s="190">
        <v>4.5</v>
      </c>
      <c r="V58" s="163">
        <f>U58/9</f>
        <v>0.5</v>
      </c>
      <c r="W58" s="290">
        <f>T58*V58</f>
        <v>0</v>
      </c>
      <c r="Y58" s="573"/>
      <c r="Z58" s="574"/>
      <c r="AA58" s="575"/>
      <c r="AB58" s="92" t="s">
        <v>65</v>
      </c>
      <c r="AC58" s="172">
        <v>0.46500000000000002</v>
      </c>
    </row>
    <row r="59" spans="1:29" ht="15.75" customHeight="1" x14ac:dyDescent="0.25">
      <c r="A59" s="519"/>
      <c r="B59" s="88"/>
      <c r="C59" s="155"/>
      <c r="D59" s="160"/>
      <c r="E59" s="277" t="str">
        <f>IF(D59=0,"",AVERAGE(C59:D59))</f>
        <v/>
      </c>
      <c r="F59" s="293"/>
      <c r="G59" s="284">
        <f>IF(D59,E59+F59,0)</f>
        <v>0</v>
      </c>
      <c r="H59" s="295"/>
      <c r="I59" s="160"/>
      <c r="J59" s="429">
        <f>((I59*H59*G59)/27)</f>
        <v>0</v>
      </c>
      <c r="K59" s="429"/>
      <c r="L59" s="101">
        <f>IF(D59,G59-2,0)</f>
        <v>0</v>
      </c>
      <c r="M59" s="462">
        <f>IF(D59,IF(L59&lt;7,0.0056,0.0084),0)</f>
        <v>0</v>
      </c>
      <c r="N59" s="463"/>
      <c r="O59" s="286">
        <f>I59*L59*M59</f>
        <v>0</v>
      </c>
      <c r="P59" s="314"/>
      <c r="Q59" s="102"/>
      <c r="R59" s="105">
        <f>Q59/9</f>
        <v>0</v>
      </c>
      <c r="S59" s="290">
        <f>P59*R59</f>
        <v>0</v>
      </c>
      <c r="T59" s="314"/>
      <c r="U59" s="293"/>
      <c r="V59" s="163">
        <f>U59/9</f>
        <v>0</v>
      </c>
      <c r="W59" s="290">
        <f>T59*V59</f>
        <v>0</v>
      </c>
    </row>
    <row r="60" spans="1:29" ht="15.75" customHeight="1" thickBot="1" x14ac:dyDescent="0.3">
      <c r="A60" s="519"/>
      <c r="B60" s="93"/>
      <c r="C60" s="156"/>
      <c r="D60" s="161"/>
      <c r="E60" s="296" t="str">
        <f>IF(D60=0,"",AVERAGE(C60:D60))</f>
        <v/>
      </c>
      <c r="F60" s="297"/>
      <c r="G60" s="298">
        <f>IF(D60,E60+F60,0)</f>
        <v>0</v>
      </c>
      <c r="H60" s="299"/>
      <c r="I60" s="161"/>
      <c r="J60" s="527">
        <f>((I60*H60*G60)/27)</f>
        <v>0</v>
      </c>
      <c r="K60" s="527"/>
      <c r="L60" s="281">
        <f>IF(D60,G60-2,0)</f>
        <v>0</v>
      </c>
      <c r="M60" s="555">
        <f>IF(D60,IF(L60&lt;7,0.0056,0.0084),0)</f>
        <v>0</v>
      </c>
      <c r="N60" s="468"/>
      <c r="O60" s="300">
        <f>I60*L60*M60</f>
        <v>0</v>
      </c>
      <c r="P60" s="315"/>
      <c r="Q60" s="316"/>
      <c r="R60" s="159">
        <f>Q60/9</f>
        <v>0</v>
      </c>
      <c r="S60" s="318">
        <f>P60*R60</f>
        <v>0</v>
      </c>
      <c r="T60" s="319"/>
      <c r="U60" s="320"/>
      <c r="V60" s="164">
        <f>U60/9</f>
        <v>0</v>
      </c>
      <c r="W60" s="318">
        <f>T60*V60</f>
        <v>0</v>
      </c>
    </row>
    <row r="61" spans="1:29" ht="15.75" customHeight="1" thickBot="1" x14ac:dyDescent="0.3">
      <c r="A61" s="519"/>
      <c r="B61" s="420" t="s">
        <v>61</v>
      </c>
      <c r="C61" s="420"/>
      <c r="D61" s="420"/>
      <c r="E61" s="420"/>
      <c r="F61" s="420"/>
      <c r="G61" s="420"/>
      <c r="H61" s="421"/>
      <c r="I61" s="419" t="s">
        <v>51</v>
      </c>
      <c r="J61" s="420"/>
      <c r="K61" s="420"/>
      <c r="L61" s="420"/>
      <c r="M61" s="420"/>
      <c r="N61" s="420"/>
      <c r="O61" s="421"/>
      <c r="P61" s="173"/>
      <c r="Q61" s="174"/>
      <c r="R61" s="175" t="s">
        <v>4</v>
      </c>
      <c r="S61" s="311">
        <f>ROUNDUP(SUM(S41:S52,S56:S60),0)</f>
        <v>0</v>
      </c>
      <c r="T61" s="95"/>
      <c r="U61" s="95"/>
      <c r="V61" s="95" t="s">
        <v>4</v>
      </c>
      <c r="W61" s="311">
        <f>ROUNDUP(SUM(W41:W52,W56:W60),0)</f>
        <v>0</v>
      </c>
    </row>
    <row r="62" spans="1:29" ht="15.75" customHeight="1" thickBot="1" x14ac:dyDescent="0.3">
      <c r="A62" s="519"/>
      <c r="B62" s="479" t="s">
        <v>173</v>
      </c>
      <c r="C62" s="479"/>
      <c r="D62" s="94" t="s">
        <v>174</v>
      </c>
      <c r="E62" s="479" t="s">
        <v>287</v>
      </c>
      <c r="F62" s="479"/>
      <c r="G62" s="501" t="s">
        <v>185</v>
      </c>
      <c r="H62" s="502"/>
      <c r="I62" s="499" t="s">
        <v>173</v>
      </c>
      <c r="J62" s="479"/>
      <c r="K62" s="94" t="s">
        <v>174</v>
      </c>
      <c r="L62" s="479" t="s">
        <v>287</v>
      </c>
      <c r="M62" s="479"/>
      <c r="N62" s="501" t="s">
        <v>175</v>
      </c>
      <c r="O62" s="479"/>
      <c r="P62" s="530" t="s">
        <v>192</v>
      </c>
      <c r="Q62" s="531"/>
      <c r="R62" s="531"/>
      <c r="S62" s="532"/>
      <c r="T62" s="530" t="s">
        <v>176</v>
      </c>
      <c r="U62" s="531"/>
      <c r="V62" s="531"/>
      <c r="W62" s="532"/>
    </row>
    <row r="63" spans="1:29" ht="15.75" customHeight="1" thickBot="1" x14ac:dyDescent="0.3">
      <c r="A63" s="519"/>
      <c r="B63" s="503"/>
      <c r="C63" s="504"/>
      <c r="D63" s="155"/>
      <c r="E63" s="473"/>
      <c r="F63" s="474"/>
      <c r="G63" s="505">
        <f>D63*E63</f>
        <v>0</v>
      </c>
      <c r="H63" s="506"/>
      <c r="I63" s="515"/>
      <c r="J63" s="504"/>
      <c r="K63" s="155"/>
      <c r="L63" s="473"/>
      <c r="M63" s="474"/>
      <c r="N63" s="505">
        <f>K63*L63</f>
        <v>0</v>
      </c>
      <c r="O63" s="516"/>
      <c r="P63" s="123" t="s">
        <v>35</v>
      </c>
      <c r="Q63" s="121" t="s">
        <v>13</v>
      </c>
      <c r="R63" s="125" t="s">
        <v>14</v>
      </c>
      <c r="S63" s="126" t="s">
        <v>10</v>
      </c>
      <c r="T63" s="123" t="s">
        <v>35</v>
      </c>
      <c r="U63" s="125" t="s">
        <v>13</v>
      </c>
      <c r="V63" s="122" t="s">
        <v>14</v>
      </c>
      <c r="W63" s="176" t="s">
        <v>15</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4"/>
      <c r="Q64" s="324"/>
      <c r="R64" s="327"/>
      <c r="S64" s="290">
        <f>Q64*R64*0.2</f>
        <v>0</v>
      </c>
      <c r="T64" s="329"/>
      <c r="U64" s="332"/>
      <c r="V64" s="335"/>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x14ac:dyDescent="0.25">
      <c r="A66" s="519"/>
      <c r="B66" s="475"/>
      <c r="C66" s="476"/>
      <c r="D66" s="155"/>
      <c r="E66" s="469"/>
      <c r="F66" s="470"/>
      <c r="G66" s="477">
        <f>D66*E66</f>
        <v>0</v>
      </c>
      <c r="H66" s="478"/>
      <c r="I66" s="517"/>
      <c r="J66" s="476"/>
      <c r="K66" s="155"/>
      <c r="L66" s="469"/>
      <c r="M66" s="470"/>
      <c r="N66" s="477">
        <f>K66*L66</f>
        <v>0</v>
      </c>
      <c r="O66" s="429"/>
      <c r="P66" s="306"/>
      <c r="Q66" s="325"/>
      <c r="R66" s="327"/>
      <c r="S66" s="290">
        <f>Q66*R66*0.2</f>
        <v>0</v>
      </c>
      <c r="T66" s="330"/>
      <c r="U66" s="333"/>
      <c r="V66" s="336"/>
      <c r="W66" s="290">
        <f>U66*V66</f>
        <v>0</v>
      </c>
    </row>
    <row r="67" spans="1:27" ht="15.75" customHeight="1" thickBot="1" x14ac:dyDescent="0.3">
      <c r="A67" s="519"/>
      <c r="B67" s="545"/>
      <c r="C67" s="514"/>
      <c r="D67" s="303"/>
      <c r="E67" s="471"/>
      <c r="F67" s="472"/>
      <c r="G67" s="511">
        <f>D67*E67</f>
        <v>0</v>
      </c>
      <c r="H67" s="512"/>
      <c r="I67" s="513"/>
      <c r="J67" s="514"/>
      <c r="K67" s="303"/>
      <c r="L67" s="471"/>
      <c r="M67" s="472"/>
      <c r="N67" s="511">
        <f>K67*L67</f>
        <v>0</v>
      </c>
      <c r="O67" s="527"/>
      <c r="P67" s="323"/>
      <c r="Q67" s="326"/>
      <c r="R67" s="328"/>
      <c r="S67" s="318">
        <f>Q67*R67*0.2</f>
        <v>0</v>
      </c>
      <c r="T67" s="331"/>
      <c r="U67" s="334"/>
      <c r="V67" s="337"/>
      <c r="W67" s="290">
        <f>U67*V67</f>
        <v>0</v>
      </c>
    </row>
    <row r="68" spans="1:27" ht="15.75" thickBot="1" x14ac:dyDescent="0.3">
      <c r="A68" s="520"/>
      <c r="B68" s="50"/>
      <c r="C68" s="50"/>
      <c r="D68" s="50"/>
      <c r="E68" s="50"/>
      <c r="F68" s="50" t="s">
        <v>1</v>
      </c>
      <c r="G68" s="536">
        <f>ROUNDUP(SUM(G63:H67),0)</f>
        <v>0</v>
      </c>
      <c r="H68" s="537"/>
      <c r="I68" s="50"/>
      <c r="J68" s="50" t="s">
        <v>178</v>
      </c>
      <c r="K68" s="311">
        <f>ROUNDUP(SUM(J41:K52,J56:K60)-SUM(N63:O67),0)</f>
        <v>0</v>
      </c>
      <c r="L68" s="50"/>
      <c r="M68" s="50" t="s">
        <v>186</v>
      </c>
      <c r="N68" s="536">
        <f>ROUNDUP(SUM(O41:O52,O56:O60),0)</f>
        <v>0</v>
      </c>
      <c r="O68" s="537"/>
      <c r="P68" s="96"/>
      <c r="Q68" s="127"/>
      <c r="R68" s="50" t="s">
        <v>10</v>
      </c>
      <c r="S68" s="310">
        <f>ROUNDUP(SUM(S64:S67),1)</f>
        <v>0</v>
      </c>
      <c r="T68" s="124" t="s">
        <v>10</v>
      </c>
      <c r="U68" s="338">
        <f>ROUNDUP(W68*0.15,1)</f>
        <v>0</v>
      </c>
      <c r="V68" s="50" t="s">
        <v>4</v>
      </c>
      <c r="W68" s="311">
        <f>ROUNDUP(SUM(W64:W67),0)</f>
        <v>0</v>
      </c>
      <c r="X68" s="76"/>
      <c r="Y68" s="76"/>
      <c r="Z68" s="76"/>
      <c r="AA68" s="76"/>
    </row>
    <row r="69" spans="1:27" ht="15.75" thickBot="1" x14ac:dyDescent="0.3">
      <c r="A69" s="442"/>
      <c r="B69" s="444"/>
      <c r="C69" s="444"/>
      <c r="D69" s="444"/>
      <c r="E69" s="444"/>
      <c r="F69" s="444"/>
      <c r="G69" s="444"/>
      <c r="H69" s="444"/>
      <c r="I69" s="444"/>
      <c r="J69" s="444"/>
      <c r="K69" s="444"/>
      <c r="L69" s="444"/>
      <c r="M69" s="444"/>
      <c r="N69" s="444"/>
      <c r="O69" s="444"/>
      <c r="P69" s="444"/>
      <c r="Q69" s="444"/>
      <c r="R69" s="444"/>
      <c r="S69" s="444"/>
      <c r="T69" s="444"/>
      <c r="U69" s="444"/>
      <c r="V69" s="444"/>
      <c r="W69" s="444"/>
      <c r="X69" s="1"/>
    </row>
    <row r="70" spans="1:27" ht="15.75" thickBot="1" x14ac:dyDescent="0.3">
      <c r="A70" s="443"/>
      <c r="B70" s="584" t="s">
        <v>288</v>
      </c>
      <c r="C70" s="585"/>
      <c r="D70" s="585"/>
      <c r="E70" s="585"/>
      <c r="F70" s="586"/>
      <c r="G70" s="587"/>
      <c r="H70" s="584" t="s">
        <v>187</v>
      </c>
      <c r="I70" s="585"/>
      <c r="J70" s="585"/>
      <c r="K70" s="585"/>
      <c r="L70" s="586"/>
      <c r="M70" s="87"/>
      <c r="N70" s="617" t="s">
        <v>124</v>
      </c>
      <c r="O70" s="618"/>
      <c r="P70" s="618"/>
      <c r="Q70" s="618"/>
      <c r="R70" s="618"/>
      <c r="S70" s="618"/>
      <c r="T70" s="618"/>
      <c r="U70" s="618"/>
      <c r="V70" s="618"/>
      <c r="W70" s="619"/>
    </row>
    <row r="71" spans="1:27" ht="15.75" thickBot="1" x14ac:dyDescent="0.3">
      <c r="A71" s="443"/>
      <c r="B71" s="588" t="s">
        <v>110</v>
      </c>
      <c r="C71" s="589"/>
      <c r="D71" s="339"/>
      <c r="E71" s="341">
        <f>(0.4*D71)</f>
        <v>0</v>
      </c>
      <c r="F71" s="118">
        <f>(0.6*D71)</f>
        <v>0</v>
      </c>
      <c r="G71" s="587"/>
      <c r="H71" s="588" t="s">
        <v>188</v>
      </c>
      <c r="I71" s="589"/>
      <c r="J71" s="339"/>
      <c r="K71" s="345">
        <f>(0.4*J71)</f>
        <v>0</v>
      </c>
      <c r="L71" s="118">
        <f>(0.6*J71)</f>
        <v>0</v>
      </c>
      <c r="M71" s="87"/>
      <c r="N71" s="264"/>
      <c r="O71" s="654" t="s">
        <v>6</v>
      </c>
      <c r="P71" s="655"/>
      <c r="Q71" s="265" t="s">
        <v>140</v>
      </c>
      <c r="R71" s="266" t="s">
        <v>8</v>
      </c>
      <c r="S71" s="652"/>
      <c r="T71" s="647" t="s">
        <v>193</v>
      </c>
      <c r="U71" s="648"/>
      <c r="V71" s="649"/>
      <c r="W71" s="267"/>
    </row>
    <row r="72" spans="1:27" ht="15.75" thickBot="1" x14ac:dyDescent="0.3">
      <c r="A72" s="443"/>
      <c r="B72" s="590" t="s">
        <v>95</v>
      </c>
      <c r="C72" s="591"/>
      <c r="D72" s="340"/>
      <c r="E72" s="342">
        <f>(0.4*D72)</f>
        <v>0</v>
      </c>
      <c r="F72" s="118">
        <f>(0.6*D72)</f>
        <v>0</v>
      </c>
      <c r="G72" s="587"/>
      <c r="H72" s="590" t="s">
        <v>189</v>
      </c>
      <c r="I72" s="591"/>
      <c r="J72" s="340"/>
      <c r="K72" s="346">
        <f>(0.4*J72)</f>
        <v>0</v>
      </c>
      <c r="L72" s="118">
        <f>(0.6*J72)</f>
        <v>0</v>
      </c>
      <c r="M72" s="87"/>
      <c r="N72" s="72" t="s">
        <v>141</v>
      </c>
      <c r="O72" s="580"/>
      <c r="P72" s="581"/>
      <c r="Q72" s="348"/>
      <c r="R72" s="351"/>
      <c r="S72" s="442"/>
      <c r="T72" s="650"/>
      <c r="U72" s="651"/>
      <c r="V72" s="129" t="s">
        <v>7</v>
      </c>
      <c r="W72" s="69"/>
    </row>
    <row r="73" spans="1:27" ht="15.75" thickBot="1" x14ac:dyDescent="0.3">
      <c r="A73" s="443"/>
      <c r="B73" s="592" t="s">
        <v>96</v>
      </c>
      <c r="C73" s="593"/>
      <c r="D73" s="340"/>
      <c r="E73" s="343">
        <f>(0.4*D73)</f>
        <v>0</v>
      </c>
      <c r="F73" s="118">
        <f>(0.6*D73)</f>
        <v>0</v>
      </c>
      <c r="G73" s="587"/>
      <c r="H73" s="594"/>
      <c r="I73" s="595"/>
      <c r="J73" s="114" t="s">
        <v>134</v>
      </c>
      <c r="K73" s="116" t="s">
        <v>93</v>
      </c>
      <c r="L73" s="119" t="s">
        <v>94</v>
      </c>
      <c r="M73" s="87"/>
      <c r="N73" s="71" t="s">
        <v>141</v>
      </c>
      <c r="O73" s="580"/>
      <c r="P73" s="581"/>
      <c r="Q73" s="348"/>
      <c r="R73" s="351"/>
      <c r="S73" s="442"/>
      <c r="T73" s="1"/>
      <c r="U73" s="1"/>
      <c r="V73" s="1"/>
      <c r="W73" s="69"/>
    </row>
    <row r="74" spans="1:27" ht="15" customHeight="1" thickBot="1" x14ac:dyDescent="0.3">
      <c r="A74" s="443"/>
      <c r="B74" s="590" t="s">
        <v>97</v>
      </c>
      <c r="C74" s="591"/>
      <c r="D74" s="340"/>
      <c r="E74" s="344">
        <f>(0.4*D74)</f>
        <v>0</v>
      </c>
      <c r="F74" s="118">
        <f>(0.6*D74)</f>
        <v>0</v>
      </c>
      <c r="G74" s="587"/>
      <c r="H74" s="596"/>
      <c r="I74" s="597"/>
      <c r="J74" s="597"/>
      <c r="K74" s="597"/>
      <c r="L74" s="598"/>
      <c r="M74" s="87"/>
      <c r="N74" s="71" t="s">
        <v>141</v>
      </c>
      <c r="O74" s="582"/>
      <c r="P74" s="583"/>
      <c r="Q74" s="349"/>
      <c r="R74" s="351"/>
      <c r="S74" s="442"/>
      <c r="T74" s="1"/>
      <c r="U74" s="1"/>
      <c r="V74" s="1"/>
      <c r="W74" s="69"/>
    </row>
    <row r="75" spans="1:27" ht="15.75" thickBot="1" x14ac:dyDescent="0.3">
      <c r="A75" s="443"/>
      <c r="B75" s="590" t="s">
        <v>98</v>
      </c>
      <c r="C75" s="591"/>
      <c r="D75" s="340"/>
      <c r="E75" s="343">
        <f>(0.4*D75)</f>
        <v>0</v>
      </c>
      <c r="F75" s="118">
        <f>(0.6*D75)</f>
        <v>0</v>
      </c>
      <c r="G75" s="587"/>
      <c r="H75" s="588" t="s">
        <v>190</v>
      </c>
      <c r="I75" s="589"/>
      <c r="J75" s="347"/>
      <c r="K75" s="343">
        <f>(0.4*J75)</f>
        <v>0</v>
      </c>
      <c r="L75" s="118">
        <f>(0.6*J75)</f>
        <v>0</v>
      </c>
      <c r="M75" s="87"/>
      <c r="N75" s="71" t="s">
        <v>141</v>
      </c>
      <c r="O75" s="582"/>
      <c r="P75" s="583"/>
      <c r="Q75" s="349"/>
      <c r="R75" s="351"/>
      <c r="S75" s="442"/>
      <c r="T75" s="84"/>
      <c r="U75" s="84"/>
      <c r="V75" s="1"/>
      <c r="W75" s="69"/>
    </row>
    <row r="76" spans="1:27" ht="15.75" thickBot="1" x14ac:dyDescent="0.3">
      <c r="A76" s="443"/>
      <c r="B76" s="599"/>
      <c r="C76" s="600"/>
      <c r="D76" s="111" t="s">
        <v>134</v>
      </c>
      <c r="E76" s="112" t="s">
        <v>93</v>
      </c>
      <c r="F76" s="63" t="s">
        <v>94</v>
      </c>
      <c r="G76" s="587"/>
      <c r="H76" s="599"/>
      <c r="I76" s="600"/>
      <c r="J76" s="115" t="s">
        <v>191</v>
      </c>
      <c r="K76" s="117" t="s">
        <v>93</v>
      </c>
      <c r="L76" s="120" t="s">
        <v>94</v>
      </c>
      <c r="M76" s="87"/>
      <c r="N76" s="78" t="s">
        <v>141</v>
      </c>
      <c r="O76" s="645"/>
      <c r="P76" s="646"/>
      <c r="Q76" s="350"/>
      <c r="R76" s="351"/>
      <c r="S76" s="653"/>
      <c r="T76" s="128"/>
      <c r="U76" s="128"/>
      <c r="V76" s="3"/>
      <c r="W76" s="70"/>
    </row>
    <row r="77" spans="1:27" ht="15.75" thickBot="1" x14ac:dyDescent="0.3">
      <c r="A77" s="443"/>
      <c r="B77" s="444"/>
      <c r="C77" s="444"/>
      <c r="D77" s="444"/>
      <c r="E77" s="444"/>
      <c r="F77" s="444"/>
      <c r="G77" s="444"/>
      <c r="H77" s="444"/>
      <c r="I77" s="444"/>
      <c r="J77" s="444"/>
      <c r="K77" s="444"/>
      <c r="L77" s="444"/>
      <c r="M77" s="444"/>
      <c r="N77" s="444"/>
      <c r="O77" s="444"/>
      <c r="P77" s="444"/>
      <c r="Q77" s="444"/>
      <c r="R77" s="444"/>
      <c r="S77" s="444"/>
      <c r="T77" s="444"/>
      <c r="U77" s="444"/>
      <c r="V77" s="444"/>
      <c r="W77" s="444"/>
    </row>
    <row r="78" spans="1:27" ht="15.75" customHeight="1" thickBot="1" x14ac:dyDescent="0.3">
      <c r="A78" s="443"/>
      <c r="B78" s="453" t="s">
        <v>2</v>
      </c>
      <c r="C78" s="454"/>
      <c r="D78" s="454"/>
      <c r="E78" s="455"/>
      <c r="F78" s="453" t="s">
        <v>12</v>
      </c>
      <c r="G78" s="454"/>
      <c r="H78" s="454"/>
      <c r="I78" s="455"/>
      <c r="J78" s="453" t="s">
        <v>3</v>
      </c>
      <c r="K78" s="454"/>
      <c r="L78" s="454"/>
      <c r="M78" s="455"/>
      <c r="N78" s="614" t="s">
        <v>131</v>
      </c>
      <c r="O78" s="615"/>
      <c r="P78" s="616"/>
      <c r="Q78" s="620" t="s">
        <v>197</v>
      </c>
      <c r="R78" s="601" t="s">
        <v>198</v>
      </c>
      <c r="S78" s="602"/>
      <c r="T78" s="602"/>
      <c r="U78" s="602"/>
      <c r="V78" s="602"/>
      <c r="W78" s="603"/>
      <c r="X78" s="1"/>
    </row>
    <row r="79" spans="1:27" ht="15.75" thickBot="1" x14ac:dyDescent="0.3">
      <c r="A79" s="443"/>
      <c r="B79" s="456" t="s">
        <v>174</v>
      </c>
      <c r="C79" s="457"/>
      <c r="D79" s="52" t="s">
        <v>194</v>
      </c>
      <c r="E79" s="77" t="s">
        <v>15</v>
      </c>
      <c r="F79" s="456" t="s">
        <v>174</v>
      </c>
      <c r="G79" s="457"/>
      <c r="H79" s="52" t="s">
        <v>194</v>
      </c>
      <c r="I79" s="77" t="s">
        <v>15</v>
      </c>
      <c r="J79" s="456" t="s">
        <v>174</v>
      </c>
      <c r="K79" s="457"/>
      <c r="L79" s="52" t="s">
        <v>194</v>
      </c>
      <c r="M79" s="77" t="s">
        <v>15</v>
      </c>
      <c r="N79" s="56" t="s">
        <v>9</v>
      </c>
      <c r="O79" s="130" t="s">
        <v>8</v>
      </c>
      <c r="P79" s="351"/>
      <c r="Q79" s="620"/>
      <c r="R79" s="136"/>
      <c r="S79" s="137"/>
      <c r="T79" s="137"/>
      <c r="U79" s="137"/>
      <c r="V79" s="138"/>
      <c r="W79" s="139"/>
    </row>
    <row r="80" spans="1:27" ht="15.75" thickBot="1" x14ac:dyDescent="0.3">
      <c r="A80" s="443"/>
      <c r="B80" s="458"/>
      <c r="C80" s="459"/>
      <c r="D80" s="333"/>
      <c r="E80" s="352">
        <f>(B80*D80)/9</f>
        <v>0</v>
      </c>
      <c r="F80" s="458"/>
      <c r="G80" s="459"/>
      <c r="H80" s="333"/>
      <c r="I80" s="352">
        <f>(F80*H80)/9</f>
        <v>0</v>
      </c>
      <c r="J80" s="458"/>
      <c r="K80" s="459"/>
      <c r="L80" s="333"/>
      <c r="M80" s="352">
        <f>(J80*L80)/9</f>
        <v>0</v>
      </c>
      <c r="N80" s="54" t="s">
        <v>130</v>
      </c>
      <c r="O80" s="55" t="s">
        <v>8</v>
      </c>
      <c r="P80" s="351"/>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614" t="s">
        <v>195</v>
      </c>
      <c r="O81" s="615"/>
      <c r="P81" s="616"/>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131"/>
      <c r="O82" s="132" t="s">
        <v>7</v>
      </c>
      <c r="P82" s="354"/>
      <c r="Q82" s="620"/>
      <c r="R82" s="140"/>
      <c r="S82" s="141"/>
      <c r="T82" s="141"/>
      <c r="U82" s="141"/>
      <c r="V82" s="142"/>
      <c r="W82" s="143"/>
    </row>
    <row r="83" spans="1:23" ht="15.75" thickBot="1" x14ac:dyDescent="0.3">
      <c r="A83" s="443"/>
      <c r="B83" s="458"/>
      <c r="C83" s="459"/>
      <c r="D83" s="333"/>
      <c r="E83" s="352">
        <f>(B83*D83)/9</f>
        <v>0</v>
      </c>
      <c r="F83" s="458"/>
      <c r="G83" s="459"/>
      <c r="H83" s="333"/>
      <c r="I83" s="352">
        <f>(F83*H83)/9</f>
        <v>0</v>
      </c>
      <c r="J83" s="458"/>
      <c r="K83" s="459"/>
      <c r="L83" s="333"/>
      <c r="M83" s="352">
        <f>(J83*L83)/9</f>
        <v>0</v>
      </c>
      <c r="N83" s="617" t="s">
        <v>114</v>
      </c>
      <c r="O83" s="618"/>
      <c r="P83" s="619"/>
      <c r="Q83" s="620"/>
      <c r="R83" s="140"/>
      <c r="S83" s="141"/>
      <c r="T83" s="141"/>
      <c r="U83" s="141"/>
      <c r="V83" s="142"/>
      <c r="W83" s="143"/>
    </row>
    <row r="84" spans="1:23" ht="15.75" thickBot="1" x14ac:dyDescent="0.3">
      <c r="A84" s="443"/>
      <c r="B84" s="451"/>
      <c r="C84" s="452"/>
      <c r="D84" s="53" t="s">
        <v>4</v>
      </c>
      <c r="E84" s="353">
        <f>ROUNDUP(SUM(E80:E83),0)</f>
        <v>0</v>
      </c>
      <c r="F84" s="451"/>
      <c r="G84" s="452"/>
      <c r="H84" s="53" t="s">
        <v>4</v>
      </c>
      <c r="I84" s="353">
        <f>ROUNDUP(SUM(I80:I83),0)</f>
        <v>0</v>
      </c>
      <c r="J84" s="451"/>
      <c r="K84" s="452"/>
      <c r="L84" s="53" t="s">
        <v>4</v>
      </c>
      <c r="M84" s="353">
        <f>ROUNDUP(SUM(M80:M83),0)</f>
        <v>0</v>
      </c>
      <c r="N84" s="58"/>
      <c r="O84" s="57" t="s">
        <v>4</v>
      </c>
      <c r="P84" s="354"/>
      <c r="Q84" s="620"/>
      <c r="R84" s="140"/>
      <c r="S84" s="141"/>
      <c r="T84" s="141"/>
      <c r="U84" s="141"/>
      <c r="V84" s="142"/>
      <c r="W84" s="143"/>
    </row>
    <row r="85" spans="1:23" ht="15.75" thickBot="1" x14ac:dyDescent="0.3">
      <c r="A85" s="443"/>
      <c r="B85" s="443"/>
      <c r="C85" s="443"/>
      <c r="D85" s="443"/>
      <c r="E85" s="443"/>
      <c r="F85" s="443"/>
      <c r="G85" s="443"/>
      <c r="H85" s="443"/>
      <c r="I85" s="443"/>
      <c r="J85" s="443"/>
      <c r="K85" s="443"/>
      <c r="L85" s="443"/>
      <c r="M85" s="443"/>
      <c r="N85" s="443"/>
      <c r="O85" s="443"/>
      <c r="P85" s="443"/>
      <c r="Q85" s="445"/>
      <c r="R85" s="140"/>
      <c r="S85" s="141"/>
      <c r="T85" s="141"/>
      <c r="U85" s="141"/>
      <c r="V85" s="142"/>
      <c r="W85" s="143"/>
    </row>
    <row r="86" spans="1:23" ht="15.75" thickBot="1" x14ac:dyDescent="0.3">
      <c r="A86" s="443"/>
      <c r="B86" s="627" t="s">
        <v>327</v>
      </c>
      <c r="C86" s="628"/>
      <c r="D86" s="628"/>
      <c r="E86" s="628"/>
      <c r="F86" s="628"/>
      <c r="G86" s="628"/>
      <c r="H86" s="628"/>
      <c r="I86" s="628"/>
      <c r="J86" s="629"/>
      <c r="K86" s="622" t="s">
        <v>52</v>
      </c>
      <c r="L86" s="622"/>
      <c r="M86" s="623"/>
      <c r="N86" s="621" t="s">
        <v>53</v>
      </c>
      <c r="O86" s="622"/>
      <c r="P86" s="623"/>
      <c r="R86" s="140"/>
      <c r="S86" s="141"/>
      <c r="T86" s="141"/>
      <c r="U86" s="141"/>
      <c r="V86" s="142"/>
      <c r="W86" s="143"/>
    </row>
    <row r="87" spans="1:23" ht="15.75" thickBot="1" x14ac:dyDescent="0.3">
      <c r="A87" s="443"/>
      <c r="B87" s="627" t="s">
        <v>289</v>
      </c>
      <c r="C87" s="630"/>
      <c r="D87" s="631"/>
      <c r="E87" s="627" t="s">
        <v>330</v>
      </c>
      <c r="F87" s="628"/>
      <c r="G87" s="629"/>
      <c r="H87" s="627" t="s">
        <v>329</v>
      </c>
      <c r="I87" s="630"/>
      <c r="J87" s="631"/>
      <c r="K87" s="644" t="s">
        <v>5</v>
      </c>
      <c r="L87" s="607"/>
      <c r="M87" s="133" t="s">
        <v>205</v>
      </c>
      <c r="N87" s="606" t="s">
        <v>5</v>
      </c>
      <c r="O87" s="607"/>
      <c r="P87" s="133" t="s">
        <v>205</v>
      </c>
      <c r="R87" s="140"/>
      <c r="S87" s="141"/>
      <c r="T87" s="141"/>
      <c r="U87" s="141"/>
      <c r="V87" s="142"/>
      <c r="W87" s="143"/>
    </row>
    <row r="88" spans="1:23" ht="15.75" thickBot="1" x14ac:dyDescent="0.3">
      <c r="A88" s="443"/>
      <c r="B88" s="406" t="s">
        <v>19</v>
      </c>
      <c r="C88" s="402" t="s">
        <v>212</v>
      </c>
      <c r="D88" s="403" t="s">
        <v>213</v>
      </c>
      <c r="E88" s="399" t="s">
        <v>19</v>
      </c>
      <c r="F88" s="738" t="s">
        <v>328</v>
      </c>
      <c r="G88" s="737" t="s">
        <v>213</v>
      </c>
      <c r="H88" s="400" t="s">
        <v>215</v>
      </c>
      <c r="I88" s="402" t="s">
        <v>214</v>
      </c>
      <c r="J88" s="403" t="s">
        <v>213</v>
      </c>
      <c r="K88" s="609" t="s">
        <v>206</v>
      </c>
      <c r="L88" s="609"/>
      <c r="M88" s="354"/>
      <c r="N88" s="608" t="s">
        <v>199</v>
      </c>
      <c r="O88" s="609"/>
      <c r="P88" s="354"/>
      <c r="R88" s="140"/>
      <c r="S88" s="141"/>
      <c r="T88" s="141"/>
      <c r="U88" s="141"/>
      <c r="V88" s="142"/>
      <c r="W88" s="143"/>
    </row>
    <row r="89" spans="1:23" ht="15.75" thickBot="1" x14ac:dyDescent="0.3">
      <c r="A89" s="443"/>
      <c r="B89" s="355"/>
      <c r="C89" s="333"/>
      <c r="D89" s="352">
        <f>B89*C89</f>
        <v>0</v>
      </c>
      <c r="E89" s="401"/>
      <c r="F89" s="401"/>
      <c r="G89" s="352">
        <f>E89*F89</f>
        <v>0</v>
      </c>
      <c r="H89" s="404"/>
      <c r="I89" s="405"/>
      <c r="J89" s="352">
        <f>H89*I89</f>
        <v>0</v>
      </c>
      <c r="K89" s="611" t="s">
        <v>207</v>
      </c>
      <c r="L89" s="624"/>
      <c r="M89" s="354"/>
      <c r="N89" s="610" t="s">
        <v>200</v>
      </c>
      <c r="O89" s="611"/>
      <c r="P89" s="354"/>
      <c r="R89" s="140"/>
      <c r="S89" s="141"/>
      <c r="T89" s="141"/>
      <c r="U89" s="141"/>
      <c r="V89" s="142"/>
      <c r="W89" s="143"/>
    </row>
    <row r="90" spans="1:23" ht="15.75" thickBot="1" x14ac:dyDescent="0.3">
      <c r="A90" s="443"/>
      <c r="B90" s="355"/>
      <c r="C90" s="333"/>
      <c r="D90" s="352">
        <f>B90*C90</f>
        <v>0</v>
      </c>
      <c r="E90" s="401"/>
      <c r="F90" s="401"/>
      <c r="G90" s="352">
        <f t="shared" ref="G90:G93" si="20">E90*F90</f>
        <v>0</v>
      </c>
      <c r="H90" s="355"/>
      <c r="I90" s="333"/>
      <c r="J90" s="352">
        <f t="shared" ref="J90:J93" si="21">H90*I90</f>
        <v>0</v>
      </c>
      <c r="K90" s="611" t="s">
        <v>208</v>
      </c>
      <c r="L90" s="611"/>
      <c r="M90" s="354"/>
      <c r="N90" s="610" t="s">
        <v>201</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209</v>
      </c>
      <c r="L91" s="611"/>
      <c r="M91" s="354"/>
      <c r="N91" s="610" t="s">
        <v>202</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 t="shared" si="21"/>
        <v>0</v>
      </c>
      <c r="K92" s="611" t="s">
        <v>210</v>
      </c>
      <c r="L92" s="611"/>
      <c r="M92" s="354"/>
      <c r="N92" s="610" t="s">
        <v>203</v>
      </c>
      <c r="O92" s="611"/>
      <c r="P92" s="354"/>
      <c r="R92" s="140"/>
      <c r="S92" s="141"/>
      <c r="T92" s="141"/>
      <c r="U92" s="141"/>
      <c r="V92" s="142"/>
      <c r="W92" s="143"/>
    </row>
    <row r="93" spans="1:23" ht="15.75" thickBot="1" x14ac:dyDescent="0.3">
      <c r="A93" s="443"/>
      <c r="B93" s="355"/>
      <c r="C93" s="333"/>
      <c r="D93" s="352">
        <f>B93*C93</f>
        <v>0</v>
      </c>
      <c r="E93" s="401"/>
      <c r="F93" s="401"/>
      <c r="G93" s="352">
        <f t="shared" si="20"/>
        <v>0</v>
      </c>
      <c r="H93" s="355"/>
      <c r="I93" s="333"/>
      <c r="J93" s="352">
        <f>H93*I93</f>
        <v>0</v>
      </c>
      <c r="K93" s="625" t="s">
        <v>241</v>
      </c>
      <c r="L93" s="625"/>
      <c r="M93" s="354"/>
      <c r="N93" s="612" t="s">
        <v>204</v>
      </c>
      <c r="O93" s="613"/>
      <c r="P93" s="354"/>
      <c r="R93" s="140"/>
      <c r="S93" s="141"/>
      <c r="T93" s="141"/>
      <c r="U93" s="141"/>
      <c r="V93" s="142"/>
      <c r="W93" s="143"/>
    </row>
    <row r="94" spans="1:23" ht="15.75" thickBot="1" x14ac:dyDescent="0.3">
      <c r="A94" s="443"/>
      <c r="B94" s="144"/>
      <c r="C94" s="53" t="s">
        <v>8</v>
      </c>
      <c r="D94" s="394">
        <f>ROUNDUP(SUM(D89:D93),0)</f>
        <v>0</v>
      </c>
      <c r="E94" s="144"/>
      <c r="F94" s="739"/>
      <c r="G94" s="740">
        <f>SUM(G89:G93)</f>
        <v>0</v>
      </c>
      <c r="H94" s="144"/>
      <c r="I94" s="145" t="s">
        <v>8</v>
      </c>
      <c r="J94" s="394">
        <f>ROUNDUP(SUM(J89:J93),0)</f>
        <v>0</v>
      </c>
      <c r="K94" s="605" t="s">
        <v>211</v>
      </c>
      <c r="L94" s="626"/>
      <c r="M94" s="354"/>
      <c r="N94" s="604" t="s">
        <v>99</v>
      </c>
      <c r="O94" s="605"/>
      <c r="P94" s="354"/>
      <c r="R94" s="134"/>
      <c r="S94" s="135"/>
      <c r="T94" s="135"/>
      <c r="U94" s="135"/>
      <c r="V94" s="135"/>
      <c r="W94" s="70"/>
    </row>
    <row r="95" spans="1:23" x14ac:dyDescent="0.25">
      <c r="A95" s="441" t="s">
        <v>302</v>
      </c>
      <c r="B95" s="441"/>
      <c r="C95" s="441"/>
      <c r="D95" s="441"/>
      <c r="E95" s="441"/>
      <c r="F95" s="441"/>
      <c r="G95" s="441"/>
      <c r="H95" s="441"/>
      <c r="I95" s="441"/>
      <c r="J95" s="441"/>
      <c r="K95" s="441"/>
      <c r="L95" s="441"/>
      <c r="M95" s="441"/>
      <c r="N95" s="441"/>
      <c r="O95" s="441"/>
      <c r="P95" s="441"/>
      <c r="Q95" s="441"/>
      <c r="R95" s="441"/>
      <c r="S95" s="441"/>
      <c r="T95" s="441"/>
      <c r="U95" s="441"/>
      <c r="V95" s="441"/>
      <c r="W95" s="441"/>
    </row>
  </sheetData>
  <mergeCells count="361">
    <mergeCell ref="A1:B1"/>
    <mergeCell ref="C1:G1"/>
    <mergeCell ref="H1:I1"/>
    <mergeCell ref="J1:K1"/>
    <mergeCell ref="L1:M1"/>
    <mergeCell ref="N1:O1"/>
    <mergeCell ref="A3:C4"/>
    <mergeCell ref="K87:L87"/>
    <mergeCell ref="K88:L88"/>
    <mergeCell ref="B80:C80"/>
    <mergeCell ref="B81:C81"/>
    <mergeCell ref="F80:G80"/>
    <mergeCell ref="F81:G81"/>
    <mergeCell ref="J80:K80"/>
    <mergeCell ref="J81:K81"/>
    <mergeCell ref="O76:P76"/>
    <mergeCell ref="N70:W70"/>
    <mergeCell ref="T71:V71"/>
    <mergeCell ref="T72:U72"/>
    <mergeCell ref="S71:S76"/>
    <mergeCell ref="T62:W62"/>
    <mergeCell ref="P62:S62"/>
    <mergeCell ref="O71:P71"/>
    <mergeCell ref="O72:P72"/>
    <mergeCell ref="K89:L89"/>
    <mergeCell ref="K90:L90"/>
    <mergeCell ref="K91:L91"/>
    <mergeCell ref="K92:L92"/>
    <mergeCell ref="K93:L93"/>
    <mergeCell ref="K94:L94"/>
    <mergeCell ref="B86:J86"/>
    <mergeCell ref="B87:D87"/>
    <mergeCell ref="H87:J87"/>
    <mergeCell ref="K86:M86"/>
    <mergeCell ref="E87:G87"/>
    <mergeCell ref="R78:W78"/>
    <mergeCell ref="N94:O94"/>
    <mergeCell ref="N87:O87"/>
    <mergeCell ref="N88:O88"/>
    <mergeCell ref="N89:O89"/>
    <mergeCell ref="N90:O90"/>
    <mergeCell ref="N91:O91"/>
    <mergeCell ref="N92:O92"/>
    <mergeCell ref="N93:O93"/>
    <mergeCell ref="N81:P81"/>
    <mergeCell ref="N83:P83"/>
    <mergeCell ref="Q78:Q84"/>
    <mergeCell ref="N86:P86"/>
    <mergeCell ref="N78:P78"/>
    <mergeCell ref="O73:P73"/>
    <mergeCell ref="O74:P74"/>
    <mergeCell ref="O75:P75"/>
    <mergeCell ref="B69:W69"/>
    <mergeCell ref="B70:F70"/>
    <mergeCell ref="G70:G76"/>
    <mergeCell ref="H70:L70"/>
    <mergeCell ref="B71:C71"/>
    <mergeCell ref="H71:I71"/>
    <mergeCell ref="B72:C72"/>
    <mergeCell ref="H72:I72"/>
    <mergeCell ref="B73:C73"/>
    <mergeCell ref="H73:I73"/>
    <mergeCell ref="B74:C74"/>
    <mergeCell ref="H74:L74"/>
    <mergeCell ref="B75:C75"/>
    <mergeCell ref="H75:I75"/>
    <mergeCell ref="B76:C76"/>
    <mergeCell ref="H76:I76"/>
    <mergeCell ref="J41:K41"/>
    <mergeCell ref="M41:N41"/>
    <mergeCell ref="J42:K42"/>
    <mergeCell ref="M42:N42"/>
    <mergeCell ref="J43:K43"/>
    <mergeCell ref="M43:N43"/>
    <mergeCell ref="J44:K44"/>
    <mergeCell ref="M44:N44"/>
    <mergeCell ref="J45:K45"/>
    <mergeCell ref="M45:N45"/>
    <mergeCell ref="J46:K46"/>
    <mergeCell ref="M46:N46"/>
    <mergeCell ref="J47:K47"/>
    <mergeCell ref="M47:N47"/>
    <mergeCell ref="J48:K48"/>
    <mergeCell ref="M48:N48"/>
    <mergeCell ref="J49:K49"/>
    <mergeCell ref="M49:N49"/>
    <mergeCell ref="J50:K50"/>
    <mergeCell ref="M50:N50"/>
    <mergeCell ref="M58:N58"/>
    <mergeCell ref="Y50:Z50"/>
    <mergeCell ref="Y51:Z51"/>
    <mergeCell ref="Y52:Z52"/>
    <mergeCell ref="Y53:Z53"/>
    <mergeCell ref="Y54:AA58"/>
    <mergeCell ref="B53:O53"/>
    <mergeCell ref="P53:S53"/>
    <mergeCell ref="T53:W53"/>
    <mergeCell ref="B54:B55"/>
    <mergeCell ref="C54:D54"/>
    <mergeCell ref="E54:E55"/>
    <mergeCell ref="F54:F55"/>
    <mergeCell ref="G54:G55"/>
    <mergeCell ref="H54:H55"/>
    <mergeCell ref="I54:I55"/>
    <mergeCell ref="J54:K55"/>
    <mergeCell ref="L54:L55"/>
    <mergeCell ref="M54:N55"/>
    <mergeCell ref="T54:T55"/>
    <mergeCell ref="U54:U55"/>
    <mergeCell ref="P54:P55"/>
    <mergeCell ref="Q54:Q55"/>
    <mergeCell ref="R54:R55"/>
    <mergeCell ref="Y16:AC16"/>
    <mergeCell ref="Y17:Z17"/>
    <mergeCell ref="Y18:Z18"/>
    <mergeCell ref="Y19:Z19"/>
    <mergeCell ref="Y20:Z20"/>
    <mergeCell ref="Y21:Z21"/>
    <mergeCell ref="Y22:AA26"/>
    <mergeCell ref="Y48:AC48"/>
    <mergeCell ref="Y49:Z49"/>
    <mergeCell ref="B67:C67"/>
    <mergeCell ref="I67:J67"/>
    <mergeCell ref="L67:M67"/>
    <mergeCell ref="N67:O67"/>
    <mergeCell ref="N68:O68"/>
    <mergeCell ref="A37:W37"/>
    <mergeCell ref="E65:F65"/>
    <mergeCell ref="G65:H65"/>
    <mergeCell ref="E66:F66"/>
    <mergeCell ref="G66:H66"/>
    <mergeCell ref="E67:F67"/>
    <mergeCell ref="G67:H67"/>
    <mergeCell ref="G68:H68"/>
    <mergeCell ref="B65:C65"/>
    <mergeCell ref="I65:J65"/>
    <mergeCell ref="L65:M65"/>
    <mergeCell ref="N65:O65"/>
    <mergeCell ref="B66:C66"/>
    <mergeCell ref="I66:J66"/>
    <mergeCell ref="L66:M66"/>
    <mergeCell ref="N66:O66"/>
    <mergeCell ref="J56:K56"/>
    <mergeCell ref="M56:N56"/>
    <mergeCell ref="J57:K57"/>
    <mergeCell ref="I64:J64"/>
    <mergeCell ref="L64:M64"/>
    <mergeCell ref="N64:O64"/>
    <mergeCell ref="J60:K60"/>
    <mergeCell ref="M60:N60"/>
    <mergeCell ref="B61:H61"/>
    <mergeCell ref="I61:O61"/>
    <mergeCell ref="B62:C62"/>
    <mergeCell ref="I62:J62"/>
    <mergeCell ref="L62:M62"/>
    <mergeCell ref="N62:O62"/>
    <mergeCell ref="E62:F62"/>
    <mergeCell ref="G62:H62"/>
    <mergeCell ref="E63:F63"/>
    <mergeCell ref="G63:H63"/>
    <mergeCell ref="B63:C63"/>
    <mergeCell ref="I63:J63"/>
    <mergeCell ref="L63:M63"/>
    <mergeCell ref="E64:F64"/>
    <mergeCell ref="G64:H64"/>
    <mergeCell ref="N63:O63"/>
    <mergeCell ref="S54:S55"/>
    <mergeCell ref="V54:V55"/>
    <mergeCell ref="W54:W55"/>
    <mergeCell ref="A38:A68"/>
    <mergeCell ref="B38:O38"/>
    <mergeCell ref="P38:S38"/>
    <mergeCell ref="T38:W38"/>
    <mergeCell ref="B39:B40"/>
    <mergeCell ref="C39:D39"/>
    <mergeCell ref="E39:E40"/>
    <mergeCell ref="F39:F40"/>
    <mergeCell ref="G39:G40"/>
    <mergeCell ref="H39:H40"/>
    <mergeCell ref="I39:I40"/>
    <mergeCell ref="J39:K40"/>
    <mergeCell ref="L39:L40"/>
    <mergeCell ref="M39:N40"/>
    <mergeCell ref="O39:O40"/>
    <mergeCell ref="P39:P40"/>
    <mergeCell ref="Q39:Q40"/>
    <mergeCell ref="B64:C64"/>
    <mergeCell ref="R39:R40"/>
    <mergeCell ref="S39:S40"/>
    <mergeCell ref="T39:T40"/>
    <mergeCell ref="A6:A36"/>
    <mergeCell ref="T31:U31"/>
    <mergeCell ref="Q32:R32"/>
    <mergeCell ref="Q33:R33"/>
    <mergeCell ref="N35:O35"/>
    <mergeCell ref="P21:S21"/>
    <mergeCell ref="T21:W21"/>
    <mergeCell ref="V22:V23"/>
    <mergeCell ref="W22:W23"/>
    <mergeCell ref="Q34:R34"/>
    <mergeCell ref="Q35:R35"/>
    <mergeCell ref="P30:W30"/>
    <mergeCell ref="Q31:R31"/>
    <mergeCell ref="T32:U32"/>
    <mergeCell ref="T33:U33"/>
    <mergeCell ref="T34:U34"/>
    <mergeCell ref="N30:O30"/>
    <mergeCell ref="G36:H36"/>
    <mergeCell ref="N36:O36"/>
    <mergeCell ref="V31:W31"/>
    <mergeCell ref="V32:W32"/>
    <mergeCell ref="V33:W33"/>
    <mergeCell ref="V34:W34"/>
    <mergeCell ref="B35:C35"/>
    <mergeCell ref="U39:U40"/>
    <mergeCell ref="V39:V40"/>
    <mergeCell ref="W39:W40"/>
    <mergeCell ref="T35:U35"/>
    <mergeCell ref="V35:W35"/>
    <mergeCell ref="P22:P23"/>
    <mergeCell ref="G34:H34"/>
    <mergeCell ref="L34:M34"/>
    <mergeCell ref="G35:H35"/>
    <mergeCell ref="L35:M35"/>
    <mergeCell ref="I35:J35"/>
    <mergeCell ref="I31:J31"/>
    <mergeCell ref="N31:O31"/>
    <mergeCell ref="I32:J32"/>
    <mergeCell ref="N32:O32"/>
    <mergeCell ref="I33:J33"/>
    <mergeCell ref="N33:O33"/>
    <mergeCell ref="I34:J34"/>
    <mergeCell ref="E32:F32"/>
    <mergeCell ref="B33:C33"/>
    <mergeCell ref="G33:H33"/>
    <mergeCell ref="L33:M33"/>
    <mergeCell ref="B30:C30"/>
    <mergeCell ref="G30:H30"/>
    <mergeCell ref="L30:M30"/>
    <mergeCell ref="B31:C31"/>
    <mergeCell ref="G31:H31"/>
    <mergeCell ref="S7:S8"/>
    <mergeCell ref="J9:K9"/>
    <mergeCell ref="M9:N9"/>
    <mergeCell ref="M7:N8"/>
    <mergeCell ref="J7:K8"/>
    <mergeCell ref="L7:L8"/>
    <mergeCell ref="U7:U8"/>
    <mergeCell ref="I30:J30"/>
    <mergeCell ref="Q22:Q23"/>
    <mergeCell ref="R22:R23"/>
    <mergeCell ref="M12:N12"/>
    <mergeCell ref="J16:K16"/>
    <mergeCell ref="M16:N16"/>
    <mergeCell ref="J17:K17"/>
    <mergeCell ref="M17:N17"/>
    <mergeCell ref="J10:K10"/>
    <mergeCell ref="M10:N10"/>
    <mergeCell ref="J11:K11"/>
    <mergeCell ref="M11:N11"/>
    <mergeCell ref="J27:K27"/>
    <mergeCell ref="M27:N27"/>
    <mergeCell ref="J28:K28"/>
    <mergeCell ref="M28:N28"/>
    <mergeCell ref="J24:K24"/>
    <mergeCell ref="V7:V8"/>
    <mergeCell ref="W7:W8"/>
    <mergeCell ref="S22:S23"/>
    <mergeCell ref="B21:O21"/>
    <mergeCell ref="M24:N24"/>
    <mergeCell ref="J25:K25"/>
    <mergeCell ref="M25:N25"/>
    <mergeCell ref="J26:K26"/>
    <mergeCell ref="M26:N26"/>
    <mergeCell ref="B22:B23"/>
    <mergeCell ref="C22:D22"/>
    <mergeCell ref="I22:I23"/>
    <mergeCell ref="J22:K23"/>
    <mergeCell ref="L22:L23"/>
    <mergeCell ref="M22:N23"/>
    <mergeCell ref="E22:E23"/>
    <mergeCell ref="F22:F23"/>
    <mergeCell ref="G22:G23"/>
    <mergeCell ref="H22:H23"/>
    <mergeCell ref="T22:T23"/>
    <mergeCell ref="U22:U23"/>
    <mergeCell ref="R7:R8"/>
    <mergeCell ref="P7:P8"/>
    <mergeCell ref="T7:T8"/>
    <mergeCell ref="B7:B8"/>
    <mergeCell ref="M59:N59"/>
    <mergeCell ref="J51:K51"/>
    <mergeCell ref="M51:N51"/>
    <mergeCell ref="J52:K52"/>
    <mergeCell ref="M52:N52"/>
    <mergeCell ref="B29:H29"/>
    <mergeCell ref="I29:O29"/>
    <mergeCell ref="E33:F33"/>
    <mergeCell ref="E34:F34"/>
    <mergeCell ref="E35:F35"/>
    <mergeCell ref="L31:M31"/>
    <mergeCell ref="B32:C32"/>
    <mergeCell ref="G32:H32"/>
    <mergeCell ref="L32:M32"/>
    <mergeCell ref="N34:O34"/>
    <mergeCell ref="B34:C34"/>
    <mergeCell ref="E30:F30"/>
    <mergeCell ref="E31:F31"/>
    <mergeCell ref="O22:O23"/>
    <mergeCell ref="J59:K59"/>
    <mergeCell ref="O54:O55"/>
    <mergeCell ref="M57:N57"/>
    <mergeCell ref="J58:K58"/>
    <mergeCell ref="A95:W95"/>
    <mergeCell ref="A69:A94"/>
    <mergeCell ref="B77:W77"/>
    <mergeCell ref="B85:Q85"/>
    <mergeCell ref="J20:K20"/>
    <mergeCell ref="M20:N20"/>
    <mergeCell ref="O7:O8"/>
    <mergeCell ref="M15:N15"/>
    <mergeCell ref="J12:K12"/>
    <mergeCell ref="B84:C84"/>
    <mergeCell ref="F78:I78"/>
    <mergeCell ref="F79:G79"/>
    <mergeCell ref="F82:G82"/>
    <mergeCell ref="F83:G83"/>
    <mergeCell ref="F84:G84"/>
    <mergeCell ref="J78:M78"/>
    <mergeCell ref="J79:K79"/>
    <mergeCell ref="J82:K82"/>
    <mergeCell ref="J83:K83"/>
    <mergeCell ref="J84:K84"/>
    <mergeCell ref="B78:E78"/>
    <mergeCell ref="B79:C79"/>
    <mergeCell ref="B82:C82"/>
    <mergeCell ref="B83:C83"/>
    <mergeCell ref="R1:S1"/>
    <mergeCell ref="D3:J4"/>
    <mergeCell ref="K3:K4"/>
    <mergeCell ref="L3:L4"/>
    <mergeCell ref="P6:S6"/>
    <mergeCell ref="T6:W6"/>
    <mergeCell ref="Q7:Q8"/>
    <mergeCell ref="P1:Q1"/>
    <mergeCell ref="J19:K19"/>
    <mergeCell ref="M19:N19"/>
    <mergeCell ref="J18:K18"/>
    <mergeCell ref="M18:N18"/>
    <mergeCell ref="J13:K13"/>
    <mergeCell ref="M13:N13"/>
    <mergeCell ref="J14:K14"/>
    <mergeCell ref="M14:N14"/>
    <mergeCell ref="J15:K15"/>
    <mergeCell ref="B6:O6"/>
    <mergeCell ref="C7:D7"/>
    <mergeCell ref="E7:E8"/>
    <mergeCell ref="F7:F8"/>
    <mergeCell ref="G7:G8"/>
    <mergeCell ref="H7:H8"/>
    <mergeCell ref="I7:I8"/>
  </mergeCells>
  <conditionalFormatting sqref="P6 T6 B6 M4:U4 V4:Y5 B7:S7 J22:O23 B8:O8 U7:W7 P30 X13:AD15 X16:X26 AD16:AD26 X59:AD67 X48:X58 AD48:AD58 B69 M70:M76 AB68:AB77 B77 T75:U76 X6:Y12 AB6:AD12 AB2:AB5 M2:AA2 M3:Y3 Z3:AA12 B9:W20 G24:W28 X27:AD47 S32:S35">
    <cfRule type="cellIs" dxfId="3421" priority="425" stopIfTrue="1" operator="equal">
      <formula>0</formula>
    </cfRule>
  </conditionalFormatting>
  <conditionalFormatting sqref="K2">
    <cfRule type="cellIs" dxfId="3420" priority="392" stopIfTrue="1" operator="equal">
      <formula>0</formula>
    </cfRule>
  </conditionalFormatting>
  <conditionalFormatting sqref="D2 B2">
    <cfRule type="cellIs" dxfId="3419" priority="393" stopIfTrue="1" operator="equal">
      <formula>0</formula>
    </cfRule>
  </conditionalFormatting>
  <conditionalFormatting sqref="Z2 AB1 AD1 AF1">
    <cfRule type="cellIs" dxfId="3418" priority="391" stopIfTrue="1" operator="equal">
      <formula>0</formula>
    </cfRule>
  </conditionalFormatting>
  <conditionalFormatting sqref="A3 D3 L3">
    <cfRule type="cellIs" dxfId="3417" priority="388" stopIfTrue="1" operator="equal">
      <formula>0</formula>
    </cfRule>
  </conditionalFormatting>
  <conditionalFormatting sqref="K3">
    <cfRule type="cellIs" dxfId="3416" priority="387" stopIfTrue="1" operator="equal">
      <formula>0</formula>
    </cfRule>
  </conditionalFormatting>
  <conditionalFormatting sqref="R78 W79:W93 R79:U93">
    <cfRule type="cellIs" dxfId="3415" priority="381" stopIfTrue="1" operator="equal">
      <formula>0</formula>
    </cfRule>
  </conditionalFormatting>
  <conditionalFormatting sqref="Z2 AB1 AD1 AF1">
    <cfRule type="cellIs" dxfId="3414" priority="350" stopIfTrue="1" operator="equal">
      <formula>0</formula>
    </cfRule>
  </conditionalFormatting>
  <conditionalFormatting sqref="B84:C84">
    <cfRule type="cellIs" dxfId="3413" priority="336" stopIfTrue="1" operator="equal">
      <formula>0</formula>
    </cfRule>
  </conditionalFormatting>
  <conditionalFormatting sqref="E84">
    <cfRule type="cellIs" dxfId="3412" priority="335" stopIfTrue="1" operator="equal">
      <formula>0</formula>
    </cfRule>
  </conditionalFormatting>
  <conditionalFormatting sqref="E80:E83">
    <cfRule type="cellIs" dxfId="3411" priority="337" stopIfTrue="1" operator="equal">
      <formula>0</formula>
    </cfRule>
  </conditionalFormatting>
  <conditionalFormatting sqref="B78 B79:E79 B80:C83">
    <cfRule type="cellIs" dxfId="3410" priority="338" stopIfTrue="1" operator="equal">
      <formula>0</formula>
    </cfRule>
  </conditionalFormatting>
  <conditionalFormatting sqref="D84">
    <cfRule type="cellIs" dxfId="3409" priority="334" stopIfTrue="1" operator="equal">
      <formula>0</formula>
    </cfRule>
  </conditionalFormatting>
  <conditionalFormatting sqref="J78">
    <cfRule type="cellIs" dxfId="3408" priority="325" stopIfTrue="1" operator="equal">
      <formula>0</formula>
    </cfRule>
  </conditionalFormatting>
  <conditionalFormatting sqref="B21 B22:E23 B24:F28">
    <cfRule type="cellIs" dxfId="3407" priority="294" stopIfTrue="1" operator="equal">
      <formula>0</formula>
    </cfRule>
  </conditionalFormatting>
  <conditionalFormatting sqref="P21">
    <cfRule type="cellIs" dxfId="3406" priority="293" stopIfTrue="1" operator="equal">
      <formula>0</formula>
    </cfRule>
  </conditionalFormatting>
  <conditionalFormatting sqref="T21">
    <cfRule type="cellIs" dxfId="3405" priority="292" stopIfTrue="1" operator="equal">
      <formula>0</formula>
    </cfRule>
  </conditionalFormatting>
  <conditionalFormatting sqref="X68:AA68">
    <cfRule type="cellIs" dxfId="3404" priority="291" stopIfTrue="1" operator="equal">
      <formula>0</formula>
    </cfRule>
  </conditionalFormatting>
  <conditionalFormatting sqref="F22:I23">
    <cfRule type="cellIs" dxfId="3403" priority="260" stopIfTrue="1" operator="equal">
      <formula>0</formula>
    </cfRule>
  </conditionalFormatting>
  <conditionalFormatting sqref="T22">
    <cfRule type="cellIs" dxfId="3402" priority="251" stopIfTrue="1" operator="equal">
      <formula>0</formula>
    </cfRule>
  </conditionalFormatting>
  <conditionalFormatting sqref="U22:W22">
    <cfRule type="cellIs" dxfId="3401" priority="252" stopIfTrue="1" operator="equal">
      <formula>0</formula>
    </cfRule>
  </conditionalFormatting>
  <conditionalFormatting sqref="I32 K32:L32 I29:O31 I33:M35 N32:O35">
    <cfRule type="cellIs" dxfId="3400" priority="255" stopIfTrue="1" operator="equal">
      <formula>0</formula>
    </cfRule>
  </conditionalFormatting>
  <conditionalFormatting sqref="P22:S22">
    <cfRule type="cellIs" dxfId="3399" priority="254" stopIfTrue="1" operator="equal">
      <formula>0</formula>
    </cfRule>
  </conditionalFormatting>
  <conditionalFormatting sqref="T7">
    <cfRule type="cellIs" dxfId="3398" priority="253" stopIfTrue="1" operator="equal">
      <formula>0</formula>
    </cfRule>
  </conditionalFormatting>
  <conditionalFormatting sqref="P36:S36">
    <cfRule type="cellIs" dxfId="3397" priority="207" stopIfTrue="1" operator="equal">
      <formula>0</formula>
    </cfRule>
  </conditionalFormatting>
  <conditionalFormatting sqref="Q64:Q67">
    <cfRule type="cellIs" dxfId="3396" priority="157" stopIfTrue="1" operator="equal">
      <formula>0</formula>
    </cfRule>
  </conditionalFormatting>
  <conditionalFormatting sqref="B36:E36">
    <cfRule type="cellIs" dxfId="3395" priority="239" stopIfTrue="1" operator="equal">
      <formula>0</formula>
    </cfRule>
  </conditionalFormatting>
  <conditionalFormatting sqref="T36">
    <cfRule type="cellIs" dxfId="3394" priority="187" stopIfTrue="1" operator="equal">
      <formula>0</formula>
    </cfRule>
  </conditionalFormatting>
  <conditionalFormatting sqref="W36">
    <cfRule type="cellIs" dxfId="3393" priority="192" stopIfTrue="1" operator="equal">
      <formula>0</formula>
    </cfRule>
  </conditionalFormatting>
  <conditionalFormatting sqref="W36">
    <cfRule type="cellIs" dxfId="3392" priority="191" stopIfTrue="1" operator="equal">
      <formula>0</formula>
    </cfRule>
  </conditionalFormatting>
  <conditionalFormatting sqref="U36">
    <cfRule type="cellIs" dxfId="3391" priority="189" stopIfTrue="1" operator="equal">
      <formula>0</formula>
    </cfRule>
  </conditionalFormatting>
  <conditionalFormatting sqref="U36">
    <cfRule type="cellIs" dxfId="3390" priority="188" stopIfTrue="1" operator="equal">
      <formula>0</formula>
    </cfRule>
  </conditionalFormatting>
  <conditionalFormatting sqref="J36">
    <cfRule type="cellIs" dxfId="3389" priority="234" stopIfTrue="1" operator="equal">
      <formula>0</formula>
    </cfRule>
  </conditionalFormatting>
  <conditionalFormatting sqref="P38 T38 B38 G59:Q60 J54:O55 B39:E40 V39:W39 P62 B41:D52 G56:G58 S56:T57 F41:P52 S41:T52 W41:W52 T59:U60 T58 S58:S60 W56:W60 I56:P58 G39:G40 J39:O40 R39:S39">
    <cfRule type="cellIs" dxfId="3388" priority="184" stopIfTrue="1" operator="equal">
      <formula>0</formula>
    </cfRule>
  </conditionalFormatting>
  <conditionalFormatting sqref="U68">
    <cfRule type="cellIs" dxfId="3387" priority="146" stopIfTrue="1" operator="equal">
      <formula>0</formula>
    </cfRule>
  </conditionalFormatting>
  <conditionalFormatting sqref="V68">
    <cfRule type="cellIs" dxfId="3386" priority="147" stopIfTrue="1" operator="equal">
      <formula>0</formula>
    </cfRule>
  </conditionalFormatting>
  <conditionalFormatting sqref="V36">
    <cfRule type="cellIs" dxfId="3385" priority="190" stopIfTrue="1" operator="equal">
      <formula>0</formula>
    </cfRule>
  </conditionalFormatting>
  <conditionalFormatting sqref="V36">
    <cfRule type="cellIs" dxfId="3384" priority="193" stopIfTrue="1" operator="equal">
      <formula>0</formula>
    </cfRule>
  </conditionalFormatting>
  <conditionalFormatting sqref="I64 K64:L64 I62:O63 I65:M67 N64:O67">
    <cfRule type="cellIs" dxfId="3383" priority="175" stopIfTrue="1" operator="equal">
      <formula>0</formula>
    </cfRule>
  </conditionalFormatting>
  <conditionalFormatting sqref="R54:S54">
    <cfRule type="cellIs" dxfId="3382" priority="174" stopIfTrue="1" operator="equal">
      <formula>0</formula>
    </cfRule>
  </conditionalFormatting>
  <conditionalFormatting sqref="L36:M36">
    <cfRule type="cellIs" dxfId="3381" priority="232" stopIfTrue="1" operator="equal">
      <formula>0</formula>
    </cfRule>
  </conditionalFormatting>
  <conditionalFormatting sqref="N36">
    <cfRule type="cellIs" dxfId="3380" priority="231" stopIfTrue="1" operator="equal">
      <formula>0</formula>
    </cfRule>
  </conditionalFormatting>
  <conditionalFormatting sqref="T53">
    <cfRule type="cellIs" dxfId="3379" priority="181" stopIfTrue="1" operator="equal">
      <formula>0</formula>
    </cfRule>
  </conditionalFormatting>
  <conditionalFormatting sqref="V32:V35">
    <cfRule type="cellIs" dxfId="3378" priority="217" stopIfTrue="1" operator="equal">
      <formula>0</formula>
    </cfRule>
  </conditionalFormatting>
  <conditionalFormatting sqref="I36">
    <cfRule type="cellIs" dxfId="3377" priority="226" stopIfTrue="1" operator="equal">
      <formula>0</formula>
    </cfRule>
  </conditionalFormatting>
  <conditionalFormatting sqref="K71:L72 K75:L75 H74">
    <cfRule type="cellIs" dxfId="3376" priority="119" stopIfTrue="1" operator="equal">
      <formula>0</formula>
    </cfRule>
  </conditionalFormatting>
  <conditionalFormatting sqref="K36">
    <cfRule type="cellIs" dxfId="3375" priority="225" stopIfTrue="1" operator="equal">
      <formula>0</formula>
    </cfRule>
  </conditionalFormatting>
  <conditionalFormatting sqref="P29:R29">
    <cfRule type="cellIs" dxfId="3374" priority="224" stopIfTrue="1" operator="equal">
      <formula>0</formula>
    </cfRule>
  </conditionalFormatting>
  <conditionalFormatting sqref="S29">
    <cfRule type="cellIs" dxfId="3373" priority="223" stopIfTrue="1" operator="equal">
      <formula>0</formula>
    </cfRule>
  </conditionalFormatting>
  <conditionalFormatting sqref="T29:V29">
    <cfRule type="cellIs" dxfId="3372" priority="222" stopIfTrue="1" operator="equal">
      <formula>0</formula>
    </cfRule>
  </conditionalFormatting>
  <conditionalFormatting sqref="W29">
    <cfRule type="cellIs" dxfId="3371" priority="221" stopIfTrue="1" operator="equal">
      <formula>0</formula>
    </cfRule>
  </conditionalFormatting>
  <conditionalFormatting sqref="N68">
    <cfRule type="cellIs" dxfId="3370" priority="167" stopIfTrue="1" operator="equal">
      <formula>0</formula>
    </cfRule>
  </conditionalFormatting>
  <conditionalFormatting sqref="P61:R61">
    <cfRule type="cellIs" dxfId="3369" priority="162" stopIfTrue="1" operator="equal">
      <formula>0</formula>
    </cfRule>
  </conditionalFormatting>
  <conditionalFormatting sqref="Q32:Q35">
    <cfRule type="cellIs" dxfId="3368" priority="210" stopIfTrue="1" operator="equal">
      <formula>0</formula>
    </cfRule>
  </conditionalFormatting>
  <conditionalFormatting sqref="W68">
    <cfRule type="cellIs" dxfId="3367" priority="148" stopIfTrue="1" operator="equal">
      <formula>0</formula>
    </cfRule>
  </conditionalFormatting>
  <conditionalFormatting sqref="U68">
    <cfRule type="cellIs" dxfId="3366" priority="145" stopIfTrue="1" operator="equal">
      <formula>0</formula>
    </cfRule>
  </conditionalFormatting>
  <conditionalFormatting sqref="T68">
    <cfRule type="cellIs" dxfId="3365" priority="144" stopIfTrue="1" operator="equal">
      <formula>0</formula>
    </cfRule>
  </conditionalFormatting>
  <conditionalFormatting sqref="Q32:Q35">
    <cfRule type="cellIs" dxfId="3364" priority="209" stopIfTrue="1" operator="equal">
      <formula>0</formula>
    </cfRule>
  </conditionalFormatting>
  <conditionalFormatting sqref="P33">
    <cfRule type="cellIs" dxfId="3363" priority="202" stopIfTrue="1" operator="equal">
      <formula>0</formula>
    </cfRule>
  </conditionalFormatting>
  <conditionalFormatting sqref="S61">
    <cfRule type="cellIs" dxfId="3362" priority="161" stopIfTrue="1" operator="equal">
      <formula>0</formula>
    </cfRule>
  </conditionalFormatting>
  <conditionalFormatting sqref="T64:T67">
    <cfRule type="cellIs" dxfId="3361" priority="158" stopIfTrue="1" operator="equal">
      <formula>0</formula>
    </cfRule>
  </conditionalFormatting>
  <conditionalFormatting sqref="T64:T67">
    <cfRule type="cellIs" dxfId="3360" priority="153" stopIfTrue="1" operator="equal">
      <formula>0</formula>
    </cfRule>
  </conditionalFormatting>
  <conditionalFormatting sqref="P68:Q68">
    <cfRule type="cellIs" dxfId="3359" priority="155" stopIfTrue="1" operator="equal">
      <formula>0</formula>
    </cfRule>
  </conditionalFormatting>
  <conditionalFormatting sqref="V32:V35">
    <cfRule type="cellIs" dxfId="3358" priority="200" stopIfTrue="1" operator="equal">
      <formula>0</formula>
    </cfRule>
  </conditionalFormatting>
  <conditionalFormatting sqref="P32">
    <cfRule type="cellIs" dxfId="3357" priority="199" stopIfTrue="1" operator="equal">
      <formula>0</formula>
    </cfRule>
  </conditionalFormatting>
  <conditionalFormatting sqref="V68">
    <cfRule type="cellIs" dxfId="3356" priority="150" stopIfTrue="1" operator="equal">
      <formula>0</formula>
    </cfRule>
  </conditionalFormatting>
  <conditionalFormatting sqref="P68:Q68">
    <cfRule type="cellIs" dxfId="3355" priority="151" stopIfTrue="1" operator="equal">
      <formula>0</formula>
    </cfRule>
  </conditionalFormatting>
  <conditionalFormatting sqref="F36">
    <cfRule type="cellIs" dxfId="3354" priority="129" stopIfTrue="1" operator="equal">
      <formula>0</formula>
    </cfRule>
  </conditionalFormatting>
  <conditionalFormatting sqref="P36:S36">
    <cfRule type="cellIs" dxfId="3353" priority="198" stopIfTrue="1" operator="equal">
      <formula>0</formula>
    </cfRule>
  </conditionalFormatting>
  <conditionalFormatting sqref="G36">
    <cfRule type="cellIs" dxfId="3352" priority="128" stopIfTrue="1" operator="equal">
      <formula>0</formula>
    </cfRule>
  </conditionalFormatting>
  <conditionalFormatting sqref="B32 D32:E32 B29:H31 B33:F35 G32:H35">
    <cfRule type="cellIs" dxfId="3351" priority="130" stopIfTrue="1" operator="equal">
      <formula>0</formula>
    </cfRule>
  </conditionalFormatting>
  <conditionalFormatting sqref="U56:U58">
    <cfRule type="cellIs" dxfId="3350" priority="137" stopIfTrue="1" operator="equal">
      <formula>0</formula>
    </cfRule>
  </conditionalFormatting>
  <conditionalFormatting sqref="V54:W54">
    <cfRule type="cellIs" dxfId="3349" priority="172" stopIfTrue="1" operator="equal">
      <formula>0</formula>
    </cfRule>
  </conditionalFormatting>
  <conditionalFormatting sqref="B64 D64:E64 B62:H63 B65:F67 G64:H67">
    <cfRule type="cellIs" dxfId="3348" priority="126" stopIfTrue="1" operator="equal">
      <formula>0</formula>
    </cfRule>
  </conditionalFormatting>
  <conditionalFormatting sqref="B59:D60 B55:E55 F56:F60 B53:B54 E54 C56:D58">
    <cfRule type="cellIs" dxfId="3347" priority="183" stopIfTrue="1" operator="equal">
      <formula>0</formula>
    </cfRule>
  </conditionalFormatting>
  <conditionalFormatting sqref="P53">
    <cfRule type="cellIs" dxfId="3346" priority="182" stopIfTrue="1" operator="equal">
      <formula>0</formula>
    </cfRule>
  </conditionalFormatting>
  <conditionalFormatting sqref="G54:G55">
    <cfRule type="cellIs" dxfId="3345" priority="180" stopIfTrue="1" operator="equal">
      <formula>0</formula>
    </cfRule>
  </conditionalFormatting>
  <conditionalFormatting sqref="J68">
    <cfRule type="cellIs" dxfId="3344" priority="169" stopIfTrue="1" operator="equal">
      <formula>0</formula>
    </cfRule>
  </conditionalFormatting>
  <conditionalFormatting sqref="L68">
    <cfRule type="cellIs" dxfId="3343" priority="168" stopIfTrue="1" operator="equal">
      <formula>0</formula>
    </cfRule>
  </conditionalFormatting>
  <conditionalFormatting sqref="Q56:Q58">
    <cfRule type="cellIs" dxfId="3342" priority="138" stopIfTrue="1" operator="equal">
      <formula>0</formula>
    </cfRule>
  </conditionalFormatting>
  <conditionalFormatting sqref="W68">
    <cfRule type="cellIs" dxfId="3341" priority="149" stopIfTrue="1" operator="equal">
      <formula>0</formula>
    </cfRule>
  </conditionalFormatting>
  <conditionalFormatting sqref="AB22:AC25 Y22 Y16:AA21 AB16:AC17">
    <cfRule type="cellIs" dxfId="3340" priority="131" stopIfTrue="1" operator="equal">
      <formula>0</formula>
    </cfRule>
  </conditionalFormatting>
  <conditionalFormatting sqref="K68">
    <cfRule type="cellIs" dxfId="3339" priority="163" stopIfTrue="1" operator="equal">
      <formula>0</formula>
    </cfRule>
  </conditionalFormatting>
  <conditionalFormatting sqref="Q64:Q67">
    <cfRule type="cellIs" dxfId="3338" priority="156" stopIfTrue="1" operator="equal">
      <formula>0</formula>
    </cfRule>
  </conditionalFormatting>
  <conditionalFormatting sqref="I68">
    <cfRule type="cellIs" dxfId="3337" priority="164" stopIfTrue="1" operator="equal">
      <formula>0</formula>
    </cfRule>
  </conditionalFormatting>
  <conditionalFormatting sqref="T61:V61">
    <cfRule type="cellIs" dxfId="3336" priority="160" stopIfTrue="1" operator="equal">
      <formula>0</formula>
    </cfRule>
  </conditionalFormatting>
  <conditionalFormatting sqref="W61">
    <cfRule type="cellIs" dxfId="3335" priority="159" stopIfTrue="1" operator="equal">
      <formula>0</formula>
    </cfRule>
  </conditionalFormatting>
  <conditionalFormatting sqref="P65">
    <cfRule type="cellIs" dxfId="3334" priority="154" stopIfTrue="1" operator="equal">
      <formula>0</formula>
    </cfRule>
  </conditionalFormatting>
  <conditionalFormatting sqref="P64">
    <cfRule type="cellIs" dxfId="3333" priority="152" stopIfTrue="1" operator="equal">
      <formula>0</formula>
    </cfRule>
  </conditionalFormatting>
  <conditionalFormatting sqref="B68:E68">
    <cfRule type="cellIs" dxfId="3332" priority="127" stopIfTrue="1" operator="equal">
      <formula>0</formula>
    </cfRule>
  </conditionalFormatting>
  <conditionalFormatting sqref="G68">
    <cfRule type="cellIs" dxfId="3331" priority="124" stopIfTrue="1" operator="equal">
      <formula>0</formula>
    </cfRule>
  </conditionalFormatting>
  <conditionalFormatting sqref="F68">
    <cfRule type="cellIs" dxfId="3330" priority="125" stopIfTrue="1" operator="equal">
      <formula>0</formula>
    </cfRule>
  </conditionalFormatting>
  <conditionalFormatting sqref="E71:F75">
    <cfRule type="cellIs" dxfId="3329" priority="120" stopIfTrue="1" operator="equal">
      <formula>0</formula>
    </cfRule>
  </conditionalFormatting>
  <conditionalFormatting sqref="AB54:AC57 Y54 Y49:AA53 AB49:AC49">
    <cfRule type="cellIs" dxfId="3328" priority="123" stopIfTrue="1" operator="equal">
      <formula>0</formula>
    </cfRule>
  </conditionalFormatting>
  <conditionalFormatting sqref="P88:P94 N86:N93">
    <cfRule type="cellIs" dxfId="3327" priority="83" stopIfTrue="1" operator="equal">
      <formula>0</formula>
    </cfRule>
  </conditionalFormatting>
  <conditionalFormatting sqref="T62">
    <cfRule type="cellIs" dxfId="3326" priority="114" stopIfTrue="1" operator="equal">
      <formula>0</formula>
    </cfRule>
  </conditionalFormatting>
  <conditionalFormatting sqref="S68">
    <cfRule type="cellIs" dxfId="3325" priority="113" stopIfTrue="1" operator="equal">
      <formula>0</formula>
    </cfRule>
  </conditionalFormatting>
  <conditionalFormatting sqref="S68">
    <cfRule type="cellIs" dxfId="3324" priority="112" stopIfTrue="1" operator="equal">
      <formula>0</formula>
    </cfRule>
  </conditionalFormatting>
  <conditionalFormatting sqref="R68">
    <cfRule type="cellIs" dxfId="3323" priority="111" stopIfTrue="1" operator="equal">
      <formula>0</formula>
    </cfRule>
  </conditionalFormatting>
  <conditionalFormatting sqref="F84:G84">
    <cfRule type="cellIs" dxfId="3322" priority="108" stopIfTrue="1" operator="equal">
      <formula>0</formula>
    </cfRule>
  </conditionalFormatting>
  <conditionalFormatting sqref="I84">
    <cfRule type="cellIs" dxfId="3321" priority="107" stopIfTrue="1" operator="equal">
      <formula>0</formula>
    </cfRule>
  </conditionalFormatting>
  <conditionalFormatting sqref="I80:I83">
    <cfRule type="cellIs" dxfId="3320" priority="109" stopIfTrue="1" operator="equal">
      <formula>0</formula>
    </cfRule>
  </conditionalFormatting>
  <conditionalFormatting sqref="F78 F79:I79 F80:G83">
    <cfRule type="cellIs" dxfId="3319" priority="110" stopIfTrue="1" operator="equal">
      <formula>0</formula>
    </cfRule>
  </conditionalFormatting>
  <conditionalFormatting sqref="H84">
    <cfRule type="cellIs" dxfId="3318" priority="106" stopIfTrue="1" operator="equal">
      <formula>0</formula>
    </cfRule>
  </conditionalFormatting>
  <conditionalFormatting sqref="J84:K84">
    <cfRule type="cellIs" dxfId="3317" priority="103" stopIfTrue="1" operator="equal">
      <formula>0</formula>
    </cfRule>
  </conditionalFormatting>
  <conditionalFormatting sqref="M84">
    <cfRule type="cellIs" dxfId="3316" priority="102" stopIfTrue="1" operator="equal">
      <formula>0</formula>
    </cfRule>
  </conditionalFormatting>
  <conditionalFormatting sqref="M80:M83">
    <cfRule type="cellIs" dxfId="3315" priority="104" stopIfTrue="1" operator="equal">
      <formula>0</formula>
    </cfRule>
  </conditionalFormatting>
  <conditionalFormatting sqref="J79:M79 J80:K83">
    <cfRule type="cellIs" dxfId="3314" priority="105" stopIfTrue="1" operator="equal">
      <formula>0</formula>
    </cfRule>
  </conditionalFormatting>
  <conditionalFormatting sqref="L84">
    <cfRule type="cellIs" dxfId="3313" priority="101" stopIfTrue="1" operator="equal">
      <formula>0</formula>
    </cfRule>
  </conditionalFormatting>
  <conditionalFormatting sqref="N84">
    <cfRule type="cellIs" dxfId="3312" priority="100" stopIfTrue="1" operator="equal">
      <formula>0</formula>
    </cfRule>
  </conditionalFormatting>
  <conditionalFormatting sqref="N79">
    <cfRule type="cellIs" dxfId="3311" priority="95" stopIfTrue="1" operator="equal">
      <formula>0</formula>
    </cfRule>
  </conditionalFormatting>
  <conditionalFormatting sqref="N80:O80">
    <cfRule type="cellIs" dxfId="3310" priority="98" stopIfTrue="1" operator="equal">
      <formula>0</formula>
    </cfRule>
  </conditionalFormatting>
  <conditionalFormatting sqref="O80">
    <cfRule type="cellIs" dxfId="3309" priority="96" stopIfTrue="1" operator="equal">
      <formula>0</formula>
    </cfRule>
  </conditionalFormatting>
  <conditionalFormatting sqref="P80">
    <cfRule type="cellIs" dxfId="3308" priority="97" stopIfTrue="1" operator="equal">
      <formula>0</formula>
    </cfRule>
  </conditionalFormatting>
  <conditionalFormatting sqref="P79">
    <cfRule type="cellIs" dxfId="3307" priority="94" stopIfTrue="1" operator="equal">
      <formula>0</formula>
    </cfRule>
  </conditionalFormatting>
  <conditionalFormatting sqref="P80">
    <cfRule type="cellIs" dxfId="3306" priority="93" stopIfTrue="1" operator="equal">
      <formula>0</formula>
    </cfRule>
  </conditionalFormatting>
  <conditionalFormatting sqref="O80">
    <cfRule type="cellIs" dxfId="3305" priority="91" stopIfTrue="1" operator="equal">
      <formula>0</formula>
    </cfRule>
  </conditionalFormatting>
  <conditionalFormatting sqref="O79">
    <cfRule type="cellIs" dxfId="3304" priority="92" stopIfTrue="1" operator="equal">
      <formula>0</formula>
    </cfRule>
  </conditionalFormatting>
  <conditionalFormatting sqref="P87">
    <cfRule type="cellIs" dxfId="3303" priority="82" stopIfTrue="1" operator="equal">
      <formula>0</formula>
    </cfRule>
  </conditionalFormatting>
  <conditionalFormatting sqref="K91">
    <cfRule type="cellIs" dxfId="3302" priority="67" stopIfTrue="1" operator="equal">
      <formula>0</formula>
    </cfRule>
  </conditionalFormatting>
  <conditionalFormatting sqref="P1">
    <cfRule type="cellIs" dxfId="3301" priority="52" stopIfTrue="1" operator="equal">
      <formula>0</formula>
    </cfRule>
  </conditionalFormatting>
  <conditionalFormatting sqref="M88:M94 K86:K90 K92">
    <cfRule type="cellIs" dxfId="3300" priority="69" stopIfTrue="1" operator="equal">
      <formula>0</formula>
    </cfRule>
  </conditionalFormatting>
  <conditionalFormatting sqref="M87">
    <cfRule type="cellIs" dxfId="3299" priority="68" stopIfTrue="1" operator="equal">
      <formula>0</formula>
    </cfRule>
  </conditionalFormatting>
  <conditionalFormatting sqref="N1">
    <cfRule type="cellIs" dxfId="3298" priority="54" stopIfTrue="1" operator="equal">
      <formula>0</formula>
    </cfRule>
  </conditionalFormatting>
  <conditionalFormatting sqref="L1">
    <cfRule type="cellIs" dxfId="3297" priority="53" stopIfTrue="1" operator="equal">
      <formula>0</formula>
    </cfRule>
  </conditionalFormatting>
  <conditionalFormatting sqref="P1">
    <cfRule type="cellIs" dxfId="3296" priority="51" stopIfTrue="1" operator="equal">
      <formula>0</formula>
    </cfRule>
  </conditionalFormatting>
  <conditionalFormatting sqref="E41:E52">
    <cfRule type="cellIs" dxfId="3295" priority="48" stopIfTrue="1" operator="equal">
      <formula>0</formula>
    </cfRule>
  </conditionalFormatting>
  <conditionalFormatting sqref="R41:R52">
    <cfRule type="cellIs" dxfId="3294" priority="46" stopIfTrue="1" operator="equal">
      <formula>0</formula>
    </cfRule>
  </conditionalFormatting>
  <conditionalFormatting sqref="Q41:Q52">
    <cfRule type="cellIs" dxfId="3293" priority="47" stopIfTrue="1" operator="equal">
      <formula>0</formula>
    </cfRule>
  </conditionalFormatting>
  <conditionalFormatting sqref="A1">
    <cfRule type="cellIs" dxfId="3292" priority="57" stopIfTrue="1" operator="equal">
      <formula>0</formula>
    </cfRule>
  </conditionalFormatting>
  <conditionalFormatting sqref="C1">
    <cfRule type="cellIs" dxfId="3291" priority="56" stopIfTrue="1" operator="equal">
      <formula>0</formula>
    </cfRule>
  </conditionalFormatting>
  <conditionalFormatting sqref="H1 J1">
    <cfRule type="cellIs" dxfId="3290" priority="55" stopIfTrue="1" operator="equal">
      <formula>0</formula>
    </cfRule>
  </conditionalFormatting>
  <conditionalFormatting sqref="U41:U52">
    <cfRule type="cellIs" dxfId="3289" priority="45" stopIfTrue="1" operator="equal">
      <formula>0</formula>
    </cfRule>
  </conditionalFormatting>
  <conditionalFormatting sqref="V41:V52">
    <cfRule type="cellIs" dxfId="3288" priority="44" stopIfTrue="1" operator="equal">
      <formula>0</formula>
    </cfRule>
  </conditionalFormatting>
  <conditionalFormatting sqref="E56:E60">
    <cfRule type="cellIs" dxfId="3287" priority="43" stopIfTrue="1" operator="equal">
      <formula>0</formula>
    </cfRule>
  </conditionalFormatting>
  <conditionalFormatting sqref="R56:R60">
    <cfRule type="cellIs" dxfId="3286" priority="42" stopIfTrue="1" operator="equal">
      <formula>0</formula>
    </cfRule>
  </conditionalFormatting>
  <conditionalFormatting sqref="V56:V60">
    <cfRule type="cellIs" dxfId="3285" priority="41" stopIfTrue="1" operator="equal">
      <formula>0</formula>
    </cfRule>
  </conditionalFormatting>
  <conditionalFormatting sqref="M68">
    <cfRule type="cellIs" dxfId="3284" priority="40" stopIfTrue="1" operator="equal">
      <formula>0</formula>
    </cfRule>
  </conditionalFormatting>
  <conditionalFormatting sqref="W64:W67">
    <cfRule type="cellIs" dxfId="3283" priority="39" stopIfTrue="1" operator="equal">
      <formula>0</formula>
    </cfRule>
  </conditionalFormatting>
  <conditionalFormatting sqref="S64:S67">
    <cfRule type="cellIs" dxfId="3282" priority="38" stopIfTrue="1" operator="equal">
      <formula>0</formula>
    </cfRule>
  </conditionalFormatting>
  <conditionalFormatting sqref="H56:H58">
    <cfRule type="cellIs" dxfId="3281" priority="37" stopIfTrue="1" operator="equal">
      <formula>0</formula>
    </cfRule>
  </conditionalFormatting>
  <conditionalFormatting sqref="T32:T35">
    <cfRule type="cellIs" dxfId="3280" priority="36" stopIfTrue="1" operator="equal">
      <formula>0</formula>
    </cfRule>
  </conditionalFormatting>
  <conditionalFormatting sqref="F39:F40">
    <cfRule type="cellIs" dxfId="3279" priority="34" stopIfTrue="1" operator="equal">
      <formula>0</formula>
    </cfRule>
  </conditionalFormatting>
  <conditionalFormatting sqref="H39:I40">
    <cfRule type="cellIs" dxfId="3278" priority="33" stopIfTrue="1" operator="equal">
      <formula>0</formula>
    </cfRule>
  </conditionalFormatting>
  <conditionalFormatting sqref="P39:Q39">
    <cfRule type="cellIs" dxfId="3277" priority="32" stopIfTrue="1" operator="equal">
      <formula>0</formula>
    </cfRule>
  </conditionalFormatting>
  <conditionalFormatting sqref="U39">
    <cfRule type="cellIs" dxfId="3276" priority="31" stopIfTrue="1" operator="equal">
      <formula>0</formula>
    </cfRule>
  </conditionalFormatting>
  <conditionalFormatting sqref="T39">
    <cfRule type="cellIs" dxfId="3275" priority="30" stopIfTrue="1" operator="equal">
      <formula>0</formula>
    </cfRule>
  </conditionalFormatting>
  <conditionalFormatting sqref="I54:I55">
    <cfRule type="cellIs" dxfId="3274" priority="27" stopIfTrue="1" operator="equal">
      <formula>0</formula>
    </cfRule>
  </conditionalFormatting>
  <conditionalFormatting sqref="F54:F55">
    <cfRule type="cellIs" dxfId="3273" priority="28" stopIfTrue="1" operator="equal">
      <formula>0</formula>
    </cfRule>
  </conditionalFormatting>
  <conditionalFormatting sqref="P54:Q54">
    <cfRule type="cellIs" dxfId="3272" priority="25" stopIfTrue="1" operator="equal">
      <formula>0</formula>
    </cfRule>
  </conditionalFormatting>
  <conditionalFormatting sqref="U54">
    <cfRule type="cellIs" dxfId="3271" priority="24" stopIfTrue="1" operator="equal">
      <formula>0</formula>
    </cfRule>
  </conditionalFormatting>
  <conditionalFormatting sqref="T54">
    <cfRule type="cellIs" dxfId="3270" priority="23" stopIfTrue="1" operator="equal">
      <formula>0</formula>
    </cfRule>
  </conditionalFormatting>
  <conditionalFormatting sqref="B61:H61">
    <cfRule type="cellIs" dxfId="3269" priority="22" stopIfTrue="1" operator="equal">
      <formula>0</formula>
    </cfRule>
  </conditionalFormatting>
  <conditionalFormatting sqref="I61:O61">
    <cfRule type="cellIs" dxfId="3268" priority="21" stopIfTrue="1" operator="equal">
      <formula>0</formula>
    </cfRule>
  </conditionalFormatting>
  <conditionalFormatting sqref="Y48:AC48">
    <cfRule type="cellIs" dxfId="3267" priority="20" stopIfTrue="1" operator="equal">
      <formula>0</formula>
    </cfRule>
  </conditionalFormatting>
  <conditionalFormatting sqref="N81">
    <cfRule type="cellIs" dxfId="3266" priority="19" stopIfTrue="1" operator="equal">
      <formula>0</formula>
    </cfRule>
  </conditionalFormatting>
  <conditionalFormatting sqref="H54:H55">
    <cfRule type="cellIs" dxfId="3265" priority="18" stopIfTrue="1" operator="equal">
      <formula>0</formula>
    </cfRule>
  </conditionalFormatting>
  <conditionalFormatting sqref="C54:D54">
    <cfRule type="cellIs" dxfId="3264" priority="17" stopIfTrue="1" operator="equal">
      <formula>0</formula>
    </cfRule>
  </conditionalFormatting>
  <conditionalFormatting sqref="B56:B58">
    <cfRule type="cellIs" dxfId="3263" priority="16" stopIfTrue="1" operator="equal">
      <formula>0</formula>
    </cfRule>
  </conditionalFormatting>
  <conditionalFormatting sqref="B94:C94">
    <cfRule type="cellIs" dxfId="3262" priority="13" stopIfTrue="1" operator="equal">
      <formula>0</formula>
    </cfRule>
  </conditionalFormatting>
  <conditionalFormatting sqref="D89:D93">
    <cfRule type="cellIs" dxfId="3261" priority="15" stopIfTrue="1" operator="equal">
      <formula>0</formula>
    </cfRule>
  </conditionalFormatting>
  <conditionalFormatting sqref="D94">
    <cfRule type="cellIs" dxfId="3260" priority="14" stopIfTrue="1" operator="equal">
      <formula>0</formula>
    </cfRule>
  </conditionalFormatting>
  <conditionalFormatting sqref="G94">
    <cfRule type="cellIs" dxfId="3257" priority="11" stopIfTrue="1" operator="equal">
      <formula>0</formula>
    </cfRule>
  </conditionalFormatting>
  <conditionalFormatting sqref="H94:I94">
    <cfRule type="cellIs" dxfId="3256" priority="4" stopIfTrue="1" operator="equal">
      <formula>0</formula>
    </cfRule>
  </conditionalFormatting>
  <conditionalFormatting sqref="J94">
    <cfRule type="cellIs" dxfId="3255" priority="5" stopIfTrue="1" operator="equal">
      <formula>0</formula>
    </cfRule>
  </conditionalFormatting>
  <conditionalFormatting sqref="E94:F94">
    <cfRule type="cellIs" dxfId="193" priority="3" stopIfTrue="1" operator="equal">
      <formula>0</formula>
    </cfRule>
  </conditionalFormatting>
  <conditionalFormatting sqref="G89:G93">
    <cfRule type="cellIs" dxfId="192" priority="2" stopIfTrue="1" operator="equal">
      <formula>0</formula>
    </cfRule>
  </conditionalFormatting>
  <conditionalFormatting sqref="J89:J93">
    <cfRule type="cellIs" dxfId="171" priority="1" stopIfTrue="1" operator="equal">
      <formula>0</formula>
    </cfRule>
  </conditionalFormatting>
  <dataValidations disablePrompts="1" xWindow="318" yWindow="696" count="41">
    <dataValidation allowBlank="1" showInputMessage="1" showErrorMessage="1" prompt="Enter upstream and downstream depths measured from surface to invert of pipe." sqref="C39:D39 C7:D7" xr:uid="{6B9E47F0-1136-48B2-843C-1DD2C81CCF98}"/>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7:F8 F39:F40" xr:uid="{4E9BF4F9-4BD7-43E2-ACCF-22251313ACF2}"/>
    <dataValidation allowBlank="1" showInputMessage="1" showErrorMessage="1" prompt="Trench widths are on page 2 of the Standard Details for Sewers handbook, denoted by H._x000a_" sqref="H7:H8 H39:H40" xr:uid="{CEA2B70F-FA4D-47E8-A1DC-7235B9B79225}"/>
    <dataValidation allowBlank="1" showInputMessage="1" showErrorMessage="1" prompt="Enter linear feet of pipe by size." sqref="I7:I8 I22:I23 I39:I40 I54:I55" xr:uid="{14C87DA0-1441-4F2E-B73A-9A56D97F70AE}"/>
    <dataValidation allowBlank="1" showInputMessage="1" showErrorMessage="1" prompt="Enter linear feet of pipe by size in City Streets, including within intersections. _x000a_NOTE: don't include pipe outside of cartway." sqref="P7:P8 P22:P23" xr:uid="{5768B856-30A5-4A8D-98C4-E3A394AC5A62}"/>
    <dataValidation allowBlank="1" showInputMessage="1" showErrorMessage="1" prompt="Base Width (ft) = Trench Width (ft) + 2 feet. _x000a__x000a_NOTE: 2 feet is the total base cutback for trench widths 3 feet and greater, it accounts for 1 foot cutback to each side of the trench." sqref="Q7:Q8" xr:uid="{67294497-FD1B-4EB8-AC73-91F2FCC4C97A}"/>
    <dataValidation allowBlank="1" showInputMessage="1" showErrorMessage="1" prompt="Enter linear feet of pipe by size in City Streets, EXCLUDING within intersections. _x000a_" sqref="T7:T8 T22:T23" xr:uid="{E921BADF-B660-4CD2-85FA-32AC30C415D9}"/>
    <dataValidation allowBlank="1" showInputMessage="1" showErrorMessage="1" prompt="Surface Width (ft) = Base Width (ft) + 1 foot. _x000a__x000a_NOTE: 1 foot is the total surface cutback beyond the base cutback, it accounts for 6 inches to each side of the trench." sqref="U7:U8 U22:U23" xr:uid="{1B05ECE5-4597-4D4C-96B1-C4222E6BB7A6}"/>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4:F55" xr:uid="{12F67169-8ECC-4062-B9BE-A2FA8A43CBAA}"/>
    <dataValidation allowBlank="1" showInputMessage="1" showErrorMessage="1" prompt="Base width = Trench Width (ft) + base cutbacks on both sides (ft). _x000a_NOTE: base cutbacks are 9&quot; for trench widths less than 3 feet and 12&quot; for trench width 3 feet and greater." sqref="Q22:Q23" xr:uid="{1FC98A62-F82D-4ED6-9C00-0711ED916ECA}"/>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9:H29" xr:uid="{2D436629-A98E-4C0E-964B-2B88D343C6BA}"/>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9:O29" xr:uid="{8CA0A729-E0D7-4ABD-946C-3D96688E3528}"/>
    <dataValidation allowBlank="1" showInputMessage="1" showErrorMessage="1" prompt="Enter pipe size, length and paving factor for pipes within intersections. _x000a__x000a_*Factor = surface width (ft) / 9; _x000a_where surface width = trench width + base cutbacks + surface cutbacks." sqref="P30:W30" xr:uid="{B54E660C-A5AB-4874-8126-8CF14825A304}"/>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6:AC16 Y48:AC48" xr:uid="{519BC780-5B0D-440D-A94E-45ADC5D8B602}"/>
    <dataValidation allowBlank="1" showInputMessage="1" showErrorMessage="1" prompt="Enter linear feet of pipe by size in State Routes, including within intersections. _x000a_NOTE: don't include pipe outside of cartway." sqref="P39:P40 P54:P55" xr:uid="{C5D3773E-728A-4E9E-95FB-F9CA66C267A7}"/>
    <dataValidation allowBlank="1" showInputMessage="1" showErrorMessage="1" prompt="Base Width (ft) = Trench Width (ft) + 2 feet. _x000a__x000a_NOTE: 2 feet is the total base cutback for trenches in State Routes, it accounts for 1 foot cutback to each side of the trench." sqref="Q39:Q40 Q54:Q55" xr:uid="{F251C406-71D7-4F5A-9AA3-3F63BD176D62}"/>
    <dataValidation allowBlank="1" showInputMessage="1" showErrorMessage="1" prompt="Enter linear feet of pipe by size in State Routes, EXCLUDING within intersections. _x000a_" sqref="T39:T40 T54:T55" xr:uid="{3FE67878-B837-4662-B08A-D8238AF099EF}"/>
    <dataValidation allowBlank="1" showInputMessage="1" showErrorMessage="1" prompt="Surface Width (ft) = Trench Width (ft) + 2 feet. _x000a__x000a_NOTE: 2 feet is the total surface cutback for trenches in State Routes, it accounts for 1 foot cutback to each side of the trench." sqref="U39:U40 U54:U55" xr:uid="{4AC91020-72D6-448D-B35C-1CACB5478AE7}"/>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1:H61" xr:uid="{26E948B6-3CF3-4328-BD2B-2DC74A9CE450}"/>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1:O61" xr:uid="{BD49A524-FA9C-4D41-81AC-C9654ADC903C}"/>
    <dataValidation allowBlank="1" showInputMessage="1" showErrorMessage="1" prompt="Enter pipe size, length and base factor for sewers in State Routes._x000a__x000a_NOTE: Base factor is base width for State 10&quot; Concrete Base / 9." sqref="P62:S62" xr:uid="{54DEB4CD-E610-4992-955B-C49A536CDBE4}"/>
    <dataValidation allowBlank="1" showInputMessage="1" showErrorMessage="1" prompt="Enter pipe size, length and paving factor for pipes within intersections. _x000a__x000a_*Factor = surface width (ft) / 9; _x000a_where surface width = trench width + 2 feet total cutback for State Routes." sqref="T62:W62" xr:uid="{BCE54BC7-4917-4BB7-867A-91C21F314A15}"/>
    <dataValidation allowBlank="1" showInputMessage="1" showErrorMessage="1" prompt="Enter total paving areas of full width reconstruction in square yards and total length of curb in linear feet. Use quantities above &quot;SEWER&quot; for sewer item numbers (60% of the total area)._x000a_" sqref="B70:F70" xr:uid="{20975CDF-5D28-4615-A0B2-F0BDE64B2D13}"/>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70:L70" xr:uid="{A060B4FB-4B4A-4DD8-8D47-6572340C4898}"/>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70:G76" xr:uid="{C40495C5-ABBB-4176-908D-E8F0FD982B63}"/>
    <dataValidation allowBlank="1" showInputMessage="1" showErrorMessage="1" prompt="Enter the size, material, and length of the existing sewer(s) to be lined." sqref="N71" xr:uid="{1FDD5DB6-3E6D-473C-B72C-D1E98B0A0C7B}"/>
    <dataValidation allowBlank="1" showInputMessage="1" showErrorMessage="1" prompt="Enter the number of existing manholes to be lined." sqref="T71:V71" xr:uid="{60DBA1B1-662E-48C9-9007-7F866AA2E756}"/>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8:E78" xr:uid="{CD6AC08F-F7EF-486B-B815-6F90A4188A8B}"/>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8:I78" xr:uid="{7646FDB5-F9C1-44ED-9C77-42D789BBA394}"/>
    <dataValidation allowBlank="1" showInputMessage="1" showErrorMessage="1" prompt="Enter length and width of driveway disturbed. Depending on the area disturbed relative to the total area of the driveway, the driveway may have to be partially or fully replaced." sqref="J78:M78" xr:uid="{8B36DD92-3A5E-4143-A45C-3641FE9FBE11}"/>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8:P78" xr:uid="{87FF8B4C-AEE0-4E2A-B7A3-DFAD024B9A1C}"/>
    <dataValidation allowBlank="1" showInputMessage="1" showErrorMessage="1" prompt="Enter the number of ramps triggered by the sewer reconstruction or lining. " sqref="N81:P81" xr:uid="{3F60945C-4535-4703-BAB3-943BA610C7D6}"/>
    <dataValidation allowBlank="1" showInputMessage="1" showErrorMessage="1" prompt="Enter milling area outside trench and cutback limits (base and paving). Milling is typically used in State Routes where travel lanes are repaved in full, and intersections are repaved beyond trench limits." sqref="N83:P83" xr:uid="{5C7DCA1C-D6B5-4C77-AFAC-58976D7C00B2}"/>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8:Q84" xr:uid="{FD0EFFE4-FE0F-4226-8D43-31857CD1A733}"/>
    <dataValidation allowBlank="1" showInputMessage="1" showErrorMessage="1" prompt="Enter the number of proposed inlets by size/type and the number of existing inlets to be abandoned." sqref="N86:P86" xr:uid="{CC7C01ED-E717-438E-AC48-CF2D689581C2}"/>
    <dataValidation allowBlank="1" showInputMessage="1" showErrorMessage="1" prompt="Enter the number of manholes by kind." sqref="K86:M86" xr:uid="{E54237A8-BFB0-45F4-820F-B75B65254BF3}"/>
    <dataValidation allowBlank="1" showInputMessage="1" showErrorMessage="1" prompt="Update the number of total pages." sqref="A95:W95" xr:uid="{F47C1A02-F1DB-4D1C-B62E-28772DD576DE}"/>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54:H55 H22:H23" xr:uid="{13EFC571-7E69-45CD-B160-47C2795C980F}"/>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54:D54 C22:D22" xr:uid="{0E2E2C82-B08B-4504-B06B-7E76ED57B9B0}"/>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2:F23" xr:uid="{B95BCF70-0572-4FFD-BA3B-145C29B44F1A}"/>
    <dataValidation allowBlank="1" showInputMessage="1" showErrorMessage="1" prompt="Enter the number(s) and length(s) of 6&quot; DIP lateral replacements from the sewer to the curb trap._x000a_" sqref="E88" xr:uid="{3827E5F7-DEDC-4FAB-A862-1A876C868381}"/>
  </dataValidations>
  <pageMargins left="0.25" right="0.25" top="0.75" bottom="0.75" header="0.3" footer="0.3"/>
  <pageSetup paperSize="17" scale="55"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D9ED4-48B4-416F-B6DE-A678E28C174E}">
  <sheetPr>
    <pageSetUpPr fitToPage="1"/>
  </sheetPr>
  <dimension ref="A1:AF94"/>
  <sheetViews>
    <sheetView showZeros="0" zoomScale="85" zoomScaleNormal="85" workbookViewId="0">
      <pane ySplit="1" topLeftCell="A71"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5" width="11.85546875" customWidth="1"/>
    <col min="6" max="6" width="11.140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11"/>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311</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967" priority="190" stopIfTrue="1" operator="equal">
      <formula>0</formula>
    </cfRule>
  </conditionalFormatting>
  <conditionalFormatting sqref="K1">
    <cfRule type="cellIs" dxfId="1966" priority="188" stopIfTrue="1" operator="equal">
      <formula>0</formula>
    </cfRule>
  </conditionalFormatting>
  <conditionalFormatting sqref="D1 B1">
    <cfRule type="cellIs" dxfId="1965" priority="189" stopIfTrue="1" operator="equal">
      <formula>0</formula>
    </cfRule>
  </conditionalFormatting>
  <conditionalFormatting sqref="Z1">
    <cfRule type="cellIs" dxfId="1964" priority="187" stopIfTrue="1" operator="equal">
      <formula>0</formula>
    </cfRule>
  </conditionalFormatting>
  <conditionalFormatting sqref="A2 D2 L2">
    <cfRule type="cellIs" dxfId="1963" priority="186" stopIfTrue="1" operator="equal">
      <formula>0</formula>
    </cfRule>
  </conditionalFormatting>
  <conditionalFormatting sqref="K2">
    <cfRule type="cellIs" dxfId="1962" priority="185" stopIfTrue="1" operator="equal">
      <formula>0</formula>
    </cfRule>
  </conditionalFormatting>
  <conditionalFormatting sqref="R77 W78:W92 R78:U92">
    <cfRule type="cellIs" dxfId="1961" priority="184" stopIfTrue="1" operator="equal">
      <formula>0</formula>
    </cfRule>
  </conditionalFormatting>
  <conditionalFormatting sqref="Z1">
    <cfRule type="cellIs" dxfId="1960" priority="183" stopIfTrue="1" operator="equal">
      <formula>0</formula>
    </cfRule>
  </conditionalFormatting>
  <conditionalFormatting sqref="B83:C83">
    <cfRule type="cellIs" dxfId="1959" priority="180" stopIfTrue="1" operator="equal">
      <formula>0</formula>
    </cfRule>
  </conditionalFormatting>
  <conditionalFormatting sqref="E83">
    <cfRule type="cellIs" dxfId="1958" priority="179" stopIfTrue="1" operator="equal">
      <formula>0</formula>
    </cfRule>
  </conditionalFormatting>
  <conditionalFormatting sqref="E79:E82">
    <cfRule type="cellIs" dxfId="1957" priority="181" stopIfTrue="1" operator="equal">
      <formula>0</formula>
    </cfRule>
  </conditionalFormatting>
  <conditionalFormatting sqref="B77 B78:E78 B79:C82">
    <cfRule type="cellIs" dxfId="1956" priority="182" stopIfTrue="1" operator="equal">
      <formula>0</formula>
    </cfRule>
  </conditionalFormatting>
  <conditionalFormatting sqref="D83">
    <cfRule type="cellIs" dxfId="1955" priority="178" stopIfTrue="1" operator="equal">
      <formula>0</formula>
    </cfRule>
  </conditionalFormatting>
  <conditionalFormatting sqref="J77">
    <cfRule type="cellIs" dxfId="1954" priority="177" stopIfTrue="1" operator="equal">
      <formula>0</formula>
    </cfRule>
  </conditionalFormatting>
  <conditionalFormatting sqref="B20 B21:E22 B23:F27">
    <cfRule type="cellIs" dxfId="1953" priority="176" stopIfTrue="1" operator="equal">
      <formula>0</formula>
    </cfRule>
  </conditionalFormatting>
  <conditionalFormatting sqref="P20">
    <cfRule type="cellIs" dxfId="1952" priority="175" stopIfTrue="1" operator="equal">
      <formula>0</formula>
    </cfRule>
  </conditionalFormatting>
  <conditionalFormatting sqref="T20">
    <cfRule type="cellIs" dxfId="1951" priority="174" stopIfTrue="1" operator="equal">
      <formula>0</formula>
    </cfRule>
  </conditionalFormatting>
  <conditionalFormatting sqref="X67:AA67">
    <cfRule type="cellIs" dxfId="1950" priority="173" stopIfTrue="1" operator="equal">
      <formula>0</formula>
    </cfRule>
  </conditionalFormatting>
  <conditionalFormatting sqref="F21:I22">
    <cfRule type="cellIs" dxfId="1949" priority="172" stopIfTrue="1" operator="equal">
      <formula>0</formula>
    </cfRule>
  </conditionalFormatting>
  <conditionalFormatting sqref="T21">
    <cfRule type="cellIs" dxfId="1948" priority="167" stopIfTrue="1" operator="equal">
      <formula>0</formula>
    </cfRule>
  </conditionalFormatting>
  <conditionalFormatting sqref="U21:W21">
    <cfRule type="cellIs" dxfId="1947" priority="168" stopIfTrue="1" operator="equal">
      <formula>0</formula>
    </cfRule>
  </conditionalFormatting>
  <conditionalFormatting sqref="I31 K31:L31 I28:O30 I32:M34 N31:O34">
    <cfRule type="cellIs" dxfId="1946" priority="171" stopIfTrue="1" operator="equal">
      <formula>0</formula>
    </cfRule>
  </conditionalFormatting>
  <conditionalFormatting sqref="P21:S21">
    <cfRule type="cellIs" dxfId="1945" priority="170" stopIfTrue="1" operator="equal">
      <formula>0</formula>
    </cfRule>
  </conditionalFormatting>
  <conditionalFormatting sqref="T6">
    <cfRule type="cellIs" dxfId="1944" priority="169" stopIfTrue="1" operator="equal">
      <formula>0</formula>
    </cfRule>
  </conditionalFormatting>
  <conditionalFormatting sqref="P35:S35">
    <cfRule type="cellIs" dxfId="1943" priority="153" stopIfTrue="1" operator="equal">
      <formula>0</formula>
    </cfRule>
  </conditionalFormatting>
  <conditionalFormatting sqref="Q63:Q66">
    <cfRule type="cellIs" dxfId="1942" priority="123" stopIfTrue="1" operator="equal">
      <formula>0</formula>
    </cfRule>
  </conditionalFormatting>
  <conditionalFormatting sqref="B35:E35">
    <cfRule type="cellIs" dxfId="1941" priority="166" stopIfTrue="1" operator="equal">
      <formula>0</formula>
    </cfRule>
  </conditionalFormatting>
  <conditionalFormatting sqref="T35">
    <cfRule type="cellIs" dxfId="1940" priority="142" stopIfTrue="1" operator="equal">
      <formula>0</formula>
    </cfRule>
  </conditionalFormatting>
  <conditionalFormatting sqref="W35">
    <cfRule type="cellIs" dxfId="1939" priority="147" stopIfTrue="1" operator="equal">
      <formula>0</formula>
    </cfRule>
  </conditionalFormatting>
  <conditionalFormatting sqref="W35">
    <cfRule type="cellIs" dxfId="1938" priority="146" stopIfTrue="1" operator="equal">
      <formula>0</formula>
    </cfRule>
  </conditionalFormatting>
  <conditionalFormatting sqref="U35">
    <cfRule type="cellIs" dxfId="1937" priority="144" stopIfTrue="1" operator="equal">
      <formula>0</formula>
    </cfRule>
  </conditionalFormatting>
  <conditionalFormatting sqref="U35">
    <cfRule type="cellIs" dxfId="1936" priority="143" stopIfTrue="1" operator="equal">
      <formula>0</formula>
    </cfRule>
  </conditionalFormatting>
  <conditionalFormatting sqref="J35">
    <cfRule type="cellIs" dxfId="1935" priority="165" stopIfTrue="1" operator="equal">
      <formula>0</formula>
    </cfRule>
  </conditionalFormatting>
  <conditionalFormatting sqref="P37 T37 B37 G58:Q59 J53:O54 B38:E39 V38:W38 P61 B40:D51 G55:G57 S55:T56 F40:P51 S40:T51 W40:W51 T58:U59 T57 S57:S59 W55:W59 I55:P57 G38:G39 J38:O39 R38:S38">
    <cfRule type="cellIs" dxfId="1934" priority="141" stopIfTrue="1" operator="equal">
      <formula>0</formula>
    </cfRule>
  </conditionalFormatting>
  <conditionalFormatting sqref="U67">
    <cfRule type="cellIs" dxfId="1933" priority="112" stopIfTrue="1" operator="equal">
      <formula>0</formula>
    </cfRule>
  </conditionalFormatting>
  <conditionalFormatting sqref="V67">
    <cfRule type="cellIs" dxfId="1932" priority="113" stopIfTrue="1" operator="equal">
      <formula>0</formula>
    </cfRule>
  </conditionalFormatting>
  <conditionalFormatting sqref="V35">
    <cfRule type="cellIs" dxfId="1931" priority="145" stopIfTrue="1" operator="equal">
      <formula>0</formula>
    </cfRule>
  </conditionalFormatting>
  <conditionalFormatting sqref="V35">
    <cfRule type="cellIs" dxfId="1930" priority="148" stopIfTrue="1" operator="equal">
      <formula>0</formula>
    </cfRule>
  </conditionalFormatting>
  <conditionalFormatting sqref="I63 K63:L63 I61:O62 I64:M66 N63:O66">
    <cfRule type="cellIs" dxfId="1929" priority="136" stopIfTrue="1" operator="equal">
      <formula>0</formula>
    </cfRule>
  </conditionalFormatting>
  <conditionalFormatting sqref="R53:S53">
    <cfRule type="cellIs" dxfId="1928" priority="135" stopIfTrue="1" operator="equal">
      <formula>0</formula>
    </cfRule>
  </conditionalFormatting>
  <conditionalFormatting sqref="L35:M35">
    <cfRule type="cellIs" dxfId="1927" priority="164" stopIfTrue="1" operator="equal">
      <formula>0</formula>
    </cfRule>
  </conditionalFormatting>
  <conditionalFormatting sqref="N35">
    <cfRule type="cellIs" dxfId="1926" priority="163" stopIfTrue="1" operator="equal">
      <formula>0</formula>
    </cfRule>
  </conditionalFormatting>
  <conditionalFormatting sqref="T52">
    <cfRule type="cellIs" dxfId="1925" priority="138" stopIfTrue="1" operator="equal">
      <formula>0</formula>
    </cfRule>
  </conditionalFormatting>
  <conditionalFormatting sqref="V31:V34">
    <cfRule type="cellIs" dxfId="1924" priority="156" stopIfTrue="1" operator="equal">
      <formula>0</formula>
    </cfRule>
  </conditionalFormatting>
  <conditionalFormatting sqref="I35">
    <cfRule type="cellIs" dxfId="1923" priority="162" stopIfTrue="1" operator="equal">
      <formula>0</formula>
    </cfRule>
  </conditionalFormatting>
  <conditionalFormatting sqref="K70:L71 K74:L74 H73">
    <cfRule type="cellIs" dxfId="1922" priority="97" stopIfTrue="1" operator="equal">
      <formula>0</formula>
    </cfRule>
  </conditionalFormatting>
  <conditionalFormatting sqref="K35">
    <cfRule type="cellIs" dxfId="1921" priority="161" stopIfTrue="1" operator="equal">
      <formula>0</formula>
    </cfRule>
  </conditionalFormatting>
  <conditionalFormatting sqref="P28:R28">
    <cfRule type="cellIs" dxfId="1920" priority="160" stopIfTrue="1" operator="equal">
      <formula>0</formula>
    </cfRule>
  </conditionalFormatting>
  <conditionalFormatting sqref="S28">
    <cfRule type="cellIs" dxfId="1919" priority="159" stopIfTrue="1" operator="equal">
      <formula>0</formula>
    </cfRule>
  </conditionalFormatting>
  <conditionalFormatting sqref="T28:V28">
    <cfRule type="cellIs" dxfId="1918" priority="158" stopIfTrue="1" operator="equal">
      <formula>0</formula>
    </cfRule>
  </conditionalFormatting>
  <conditionalFormatting sqref="W28">
    <cfRule type="cellIs" dxfId="1917" priority="157" stopIfTrue="1" operator="equal">
      <formula>0</formula>
    </cfRule>
  </conditionalFormatting>
  <conditionalFormatting sqref="N67">
    <cfRule type="cellIs" dxfId="1916" priority="131" stopIfTrue="1" operator="equal">
      <formula>0</formula>
    </cfRule>
  </conditionalFormatting>
  <conditionalFormatting sqref="P60:R60">
    <cfRule type="cellIs" dxfId="1915" priority="128" stopIfTrue="1" operator="equal">
      <formula>0</formula>
    </cfRule>
  </conditionalFormatting>
  <conditionalFormatting sqref="Q31:Q34">
    <cfRule type="cellIs" dxfId="1914" priority="155" stopIfTrue="1" operator="equal">
      <formula>0</formula>
    </cfRule>
  </conditionalFormatting>
  <conditionalFormatting sqref="W67">
    <cfRule type="cellIs" dxfId="1913" priority="114" stopIfTrue="1" operator="equal">
      <formula>0</formula>
    </cfRule>
  </conditionalFormatting>
  <conditionalFormatting sqref="U67">
    <cfRule type="cellIs" dxfId="1912" priority="111" stopIfTrue="1" operator="equal">
      <formula>0</formula>
    </cfRule>
  </conditionalFormatting>
  <conditionalFormatting sqref="T67">
    <cfRule type="cellIs" dxfId="1911" priority="110" stopIfTrue="1" operator="equal">
      <formula>0</formula>
    </cfRule>
  </conditionalFormatting>
  <conditionalFormatting sqref="Q31:Q34">
    <cfRule type="cellIs" dxfId="1910" priority="154" stopIfTrue="1" operator="equal">
      <formula>0</formula>
    </cfRule>
  </conditionalFormatting>
  <conditionalFormatting sqref="P32">
    <cfRule type="cellIs" dxfId="1909" priority="152" stopIfTrue="1" operator="equal">
      <formula>0</formula>
    </cfRule>
  </conditionalFormatting>
  <conditionalFormatting sqref="S60">
    <cfRule type="cellIs" dxfId="1908" priority="127" stopIfTrue="1" operator="equal">
      <formula>0</formula>
    </cfRule>
  </conditionalFormatting>
  <conditionalFormatting sqref="T63:T66">
    <cfRule type="cellIs" dxfId="1907" priority="124" stopIfTrue="1" operator="equal">
      <formula>0</formula>
    </cfRule>
  </conditionalFormatting>
  <conditionalFormatting sqref="T63:T66">
    <cfRule type="cellIs" dxfId="1906" priority="119" stopIfTrue="1" operator="equal">
      <formula>0</formula>
    </cfRule>
  </conditionalFormatting>
  <conditionalFormatting sqref="P67:Q67">
    <cfRule type="cellIs" dxfId="1905" priority="121" stopIfTrue="1" operator="equal">
      <formula>0</formula>
    </cfRule>
  </conditionalFormatting>
  <conditionalFormatting sqref="V31:V34">
    <cfRule type="cellIs" dxfId="1904" priority="151" stopIfTrue="1" operator="equal">
      <formula>0</formula>
    </cfRule>
  </conditionalFormatting>
  <conditionalFormatting sqref="P31">
    <cfRule type="cellIs" dxfId="1903" priority="150" stopIfTrue="1" operator="equal">
      <formula>0</formula>
    </cfRule>
  </conditionalFormatting>
  <conditionalFormatting sqref="V67">
    <cfRule type="cellIs" dxfId="1902" priority="116" stopIfTrue="1" operator="equal">
      <formula>0</formula>
    </cfRule>
  </conditionalFormatting>
  <conditionalFormatting sqref="P67:Q67">
    <cfRule type="cellIs" dxfId="1901" priority="117" stopIfTrue="1" operator="equal">
      <formula>0</formula>
    </cfRule>
  </conditionalFormatting>
  <conditionalFormatting sqref="F35">
    <cfRule type="cellIs" dxfId="1900" priority="105" stopIfTrue="1" operator="equal">
      <formula>0</formula>
    </cfRule>
  </conditionalFormatting>
  <conditionalFormatting sqref="P35:S35">
    <cfRule type="cellIs" dxfId="1899" priority="149" stopIfTrue="1" operator="equal">
      <formula>0</formula>
    </cfRule>
  </conditionalFormatting>
  <conditionalFormatting sqref="G35">
    <cfRule type="cellIs" dxfId="1898" priority="104" stopIfTrue="1" operator="equal">
      <formula>0</formula>
    </cfRule>
  </conditionalFormatting>
  <conditionalFormatting sqref="B31 D31:E31 B28:H30 B32:F34 G31:H34">
    <cfRule type="cellIs" dxfId="1897" priority="106" stopIfTrue="1" operator="equal">
      <formula>0</formula>
    </cfRule>
  </conditionalFormatting>
  <conditionalFormatting sqref="U55:U57">
    <cfRule type="cellIs" dxfId="1896" priority="108" stopIfTrue="1" operator="equal">
      <formula>0</formula>
    </cfRule>
  </conditionalFormatting>
  <conditionalFormatting sqref="V53:W53">
    <cfRule type="cellIs" dxfId="1895" priority="134" stopIfTrue="1" operator="equal">
      <formula>0</formula>
    </cfRule>
  </conditionalFormatting>
  <conditionalFormatting sqref="B63 D63:E63 B61:H62 B64:F66 G63:H66">
    <cfRule type="cellIs" dxfId="1894" priority="102" stopIfTrue="1" operator="equal">
      <formula>0</formula>
    </cfRule>
  </conditionalFormatting>
  <conditionalFormatting sqref="B58:D59 B54:E54 F55:F59 B52:B53 E53 C55:D57">
    <cfRule type="cellIs" dxfId="1893" priority="140" stopIfTrue="1" operator="equal">
      <formula>0</formula>
    </cfRule>
  </conditionalFormatting>
  <conditionalFormatting sqref="P52">
    <cfRule type="cellIs" dxfId="1892" priority="139" stopIfTrue="1" operator="equal">
      <formula>0</formula>
    </cfRule>
  </conditionalFormatting>
  <conditionalFormatting sqref="G53:G54">
    <cfRule type="cellIs" dxfId="1891" priority="137" stopIfTrue="1" operator="equal">
      <formula>0</formula>
    </cfRule>
  </conditionalFormatting>
  <conditionalFormatting sqref="J67">
    <cfRule type="cellIs" dxfId="1890" priority="133" stopIfTrue="1" operator="equal">
      <formula>0</formula>
    </cfRule>
  </conditionalFormatting>
  <conditionalFormatting sqref="L67">
    <cfRule type="cellIs" dxfId="1889" priority="132" stopIfTrue="1" operator="equal">
      <formula>0</formula>
    </cfRule>
  </conditionalFormatting>
  <conditionalFormatting sqref="Q55:Q57">
    <cfRule type="cellIs" dxfId="1888" priority="109" stopIfTrue="1" operator="equal">
      <formula>0</formula>
    </cfRule>
  </conditionalFormatting>
  <conditionalFormatting sqref="W67">
    <cfRule type="cellIs" dxfId="1887" priority="115" stopIfTrue="1" operator="equal">
      <formula>0</formula>
    </cfRule>
  </conditionalFormatting>
  <conditionalFormatting sqref="AB21:AC24 Y21 Y15:AA20 AB15:AC16">
    <cfRule type="cellIs" dxfId="1886" priority="107" stopIfTrue="1" operator="equal">
      <formula>0</formula>
    </cfRule>
  </conditionalFormatting>
  <conditionalFormatting sqref="K67">
    <cfRule type="cellIs" dxfId="1885" priority="129" stopIfTrue="1" operator="equal">
      <formula>0</formula>
    </cfRule>
  </conditionalFormatting>
  <conditionalFormatting sqref="Q63:Q66">
    <cfRule type="cellIs" dxfId="1884" priority="122" stopIfTrue="1" operator="equal">
      <formula>0</formula>
    </cfRule>
  </conditionalFormatting>
  <conditionalFormatting sqref="I67">
    <cfRule type="cellIs" dxfId="1883" priority="130" stopIfTrue="1" operator="equal">
      <formula>0</formula>
    </cfRule>
  </conditionalFormatting>
  <conditionalFormatting sqref="T60:V60">
    <cfRule type="cellIs" dxfId="1882" priority="126" stopIfTrue="1" operator="equal">
      <formula>0</formula>
    </cfRule>
  </conditionalFormatting>
  <conditionalFormatting sqref="W60">
    <cfRule type="cellIs" dxfId="1881" priority="125" stopIfTrue="1" operator="equal">
      <formula>0</formula>
    </cfRule>
  </conditionalFormatting>
  <conditionalFormatting sqref="P64">
    <cfRule type="cellIs" dxfId="1880" priority="120" stopIfTrue="1" operator="equal">
      <formula>0</formula>
    </cfRule>
  </conditionalFormatting>
  <conditionalFormatting sqref="P63">
    <cfRule type="cellIs" dxfId="1879" priority="118" stopIfTrue="1" operator="equal">
      <formula>0</formula>
    </cfRule>
  </conditionalFormatting>
  <conditionalFormatting sqref="B67:E67">
    <cfRule type="cellIs" dxfId="1878" priority="103" stopIfTrue="1" operator="equal">
      <formula>0</formula>
    </cfRule>
  </conditionalFormatting>
  <conditionalFormatting sqref="G67">
    <cfRule type="cellIs" dxfId="1877" priority="100" stopIfTrue="1" operator="equal">
      <formula>0</formula>
    </cfRule>
  </conditionalFormatting>
  <conditionalFormatting sqref="F67">
    <cfRule type="cellIs" dxfId="1876" priority="101" stopIfTrue="1" operator="equal">
      <formula>0</formula>
    </cfRule>
  </conditionalFormatting>
  <conditionalFormatting sqref="E70:F74">
    <cfRule type="cellIs" dxfId="1875" priority="98" stopIfTrue="1" operator="equal">
      <formula>0</formula>
    </cfRule>
  </conditionalFormatting>
  <conditionalFormatting sqref="AB53:AC56 Y53 Y48:AA52 AB48:AC48">
    <cfRule type="cellIs" dxfId="1874" priority="99" stopIfTrue="1" operator="equal">
      <formula>0</formula>
    </cfRule>
  </conditionalFormatting>
  <conditionalFormatting sqref="P87:P93 N85:N92">
    <cfRule type="cellIs" dxfId="1873" priority="73" stopIfTrue="1" operator="equal">
      <formula>0</formula>
    </cfRule>
  </conditionalFormatting>
  <conditionalFormatting sqref="T61">
    <cfRule type="cellIs" dxfId="1872" priority="96" stopIfTrue="1" operator="equal">
      <formula>0</formula>
    </cfRule>
  </conditionalFormatting>
  <conditionalFormatting sqref="S67">
    <cfRule type="cellIs" dxfId="1871" priority="95" stopIfTrue="1" operator="equal">
      <formula>0</formula>
    </cfRule>
  </conditionalFormatting>
  <conditionalFormatting sqref="S67">
    <cfRule type="cellIs" dxfId="1870" priority="94" stopIfTrue="1" operator="equal">
      <formula>0</formula>
    </cfRule>
  </conditionalFormatting>
  <conditionalFormatting sqref="R67">
    <cfRule type="cellIs" dxfId="1869" priority="93" stopIfTrue="1" operator="equal">
      <formula>0</formula>
    </cfRule>
  </conditionalFormatting>
  <conditionalFormatting sqref="F83:G83">
    <cfRule type="cellIs" dxfId="1868" priority="90" stopIfTrue="1" operator="equal">
      <formula>0</formula>
    </cfRule>
  </conditionalFormatting>
  <conditionalFormatting sqref="I83">
    <cfRule type="cellIs" dxfId="1867" priority="89" stopIfTrue="1" operator="equal">
      <formula>0</formula>
    </cfRule>
  </conditionalFormatting>
  <conditionalFormatting sqref="I79:I82">
    <cfRule type="cellIs" dxfId="1866" priority="91" stopIfTrue="1" operator="equal">
      <formula>0</formula>
    </cfRule>
  </conditionalFormatting>
  <conditionalFormatting sqref="F77 F78:I78 F79:G82">
    <cfRule type="cellIs" dxfId="1865" priority="92" stopIfTrue="1" operator="equal">
      <formula>0</formula>
    </cfRule>
  </conditionalFormatting>
  <conditionalFormatting sqref="H83">
    <cfRule type="cellIs" dxfId="1864" priority="88" stopIfTrue="1" operator="equal">
      <formula>0</formula>
    </cfRule>
  </conditionalFormatting>
  <conditionalFormatting sqref="J83:K83">
    <cfRule type="cellIs" dxfId="1863" priority="85" stopIfTrue="1" operator="equal">
      <formula>0</formula>
    </cfRule>
  </conditionalFormatting>
  <conditionalFormatting sqref="M83">
    <cfRule type="cellIs" dxfId="1862" priority="84" stopIfTrue="1" operator="equal">
      <formula>0</formula>
    </cfRule>
  </conditionalFormatting>
  <conditionalFormatting sqref="M79:M82">
    <cfRule type="cellIs" dxfId="1861" priority="86" stopIfTrue="1" operator="equal">
      <formula>0</formula>
    </cfRule>
  </conditionalFormatting>
  <conditionalFormatting sqref="J78:M78 J79:K82">
    <cfRule type="cellIs" dxfId="1860" priority="87" stopIfTrue="1" operator="equal">
      <formula>0</formula>
    </cfRule>
  </conditionalFormatting>
  <conditionalFormatting sqref="L83">
    <cfRule type="cellIs" dxfId="1859" priority="83" stopIfTrue="1" operator="equal">
      <formula>0</formula>
    </cfRule>
  </conditionalFormatting>
  <conditionalFormatting sqref="N83">
    <cfRule type="cellIs" dxfId="1858" priority="82" stopIfTrue="1" operator="equal">
      <formula>0</formula>
    </cfRule>
  </conditionalFormatting>
  <conditionalFormatting sqref="N78">
    <cfRule type="cellIs" dxfId="1857" priority="78" stopIfTrue="1" operator="equal">
      <formula>0</formula>
    </cfRule>
  </conditionalFormatting>
  <conditionalFormatting sqref="N79:O79">
    <cfRule type="cellIs" dxfId="1856" priority="81" stopIfTrue="1" operator="equal">
      <formula>0</formula>
    </cfRule>
  </conditionalFormatting>
  <conditionalFormatting sqref="O79">
    <cfRule type="cellIs" dxfId="1855" priority="79" stopIfTrue="1" operator="equal">
      <formula>0</formula>
    </cfRule>
  </conditionalFormatting>
  <conditionalFormatting sqref="P79">
    <cfRule type="cellIs" dxfId="1854" priority="80" stopIfTrue="1" operator="equal">
      <formula>0</formula>
    </cfRule>
  </conditionalFormatting>
  <conditionalFormatting sqref="P78">
    <cfRule type="cellIs" dxfId="1853" priority="77" stopIfTrue="1" operator="equal">
      <formula>0</formula>
    </cfRule>
  </conditionalFormatting>
  <conditionalFormatting sqref="P79">
    <cfRule type="cellIs" dxfId="1852" priority="76" stopIfTrue="1" operator="equal">
      <formula>0</formula>
    </cfRule>
  </conditionalFormatting>
  <conditionalFormatting sqref="O79">
    <cfRule type="cellIs" dxfId="1851" priority="74" stopIfTrue="1" operator="equal">
      <formula>0</formula>
    </cfRule>
  </conditionalFormatting>
  <conditionalFormatting sqref="O78">
    <cfRule type="cellIs" dxfId="1850" priority="75" stopIfTrue="1" operator="equal">
      <formula>0</formula>
    </cfRule>
  </conditionalFormatting>
  <conditionalFormatting sqref="P86">
    <cfRule type="cellIs" dxfId="1849" priority="72" stopIfTrue="1" operator="equal">
      <formula>0</formula>
    </cfRule>
  </conditionalFormatting>
  <conditionalFormatting sqref="K90">
    <cfRule type="cellIs" dxfId="1848" priority="69" stopIfTrue="1" operator="equal">
      <formula>0</formula>
    </cfRule>
  </conditionalFormatting>
  <conditionalFormatting sqref="M87:M93 K85:K89 K91">
    <cfRule type="cellIs" dxfId="1847" priority="71" stopIfTrue="1" operator="equal">
      <formula>0</formula>
    </cfRule>
  </conditionalFormatting>
  <conditionalFormatting sqref="M86">
    <cfRule type="cellIs" dxfId="1846" priority="70" stopIfTrue="1" operator="equal">
      <formula>0</formula>
    </cfRule>
  </conditionalFormatting>
  <conditionalFormatting sqref="Q40:Q51">
    <cfRule type="cellIs" dxfId="1845" priority="51" stopIfTrue="1" operator="equal">
      <formula>0</formula>
    </cfRule>
  </conditionalFormatting>
  <conditionalFormatting sqref="E40:E51">
    <cfRule type="cellIs" dxfId="1844" priority="52" stopIfTrue="1" operator="equal">
      <formula>0</formula>
    </cfRule>
  </conditionalFormatting>
  <conditionalFormatting sqref="R40:R51">
    <cfRule type="cellIs" dxfId="1843" priority="50" stopIfTrue="1" operator="equal">
      <formula>0</formula>
    </cfRule>
  </conditionalFormatting>
  <conditionalFormatting sqref="U40:U51">
    <cfRule type="cellIs" dxfId="1842" priority="49" stopIfTrue="1" operator="equal">
      <formula>0</formula>
    </cfRule>
  </conditionalFormatting>
  <conditionalFormatting sqref="V40:V51">
    <cfRule type="cellIs" dxfId="1841" priority="48" stopIfTrue="1" operator="equal">
      <formula>0</formula>
    </cfRule>
  </conditionalFormatting>
  <conditionalFormatting sqref="E55:E59">
    <cfRule type="cellIs" dxfId="1840" priority="47" stopIfTrue="1" operator="equal">
      <formula>0</formula>
    </cfRule>
  </conditionalFormatting>
  <conditionalFormatting sqref="R55:R59">
    <cfRule type="cellIs" dxfId="1839" priority="46" stopIfTrue="1" operator="equal">
      <formula>0</formula>
    </cfRule>
  </conditionalFormatting>
  <conditionalFormatting sqref="V55:V59">
    <cfRule type="cellIs" dxfId="1838" priority="45" stopIfTrue="1" operator="equal">
      <formula>0</formula>
    </cfRule>
  </conditionalFormatting>
  <conditionalFormatting sqref="M67">
    <cfRule type="cellIs" dxfId="1837" priority="44" stopIfTrue="1" operator="equal">
      <formula>0</formula>
    </cfRule>
  </conditionalFormatting>
  <conditionalFormatting sqref="W63:W66">
    <cfRule type="cellIs" dxfId="1836" priority="43" stopIfTrue="1" operator="equal">
      <formula>0</formula>
    </cfRule>
  </conditionalFormatting>
  <conditionalFormatting sqref="S63:S66">
    <cfRule type="cellIs" dxfId="1835" priority="42" stopIfTrue="1" operator="equal">
      <formula>0</formula>
    </cfRule>
  </conditionalFormatting>
  <conditionalFormatting sqref="H55:H57">
    <cfRule type="cellIs" dxfId="1834" priority="41" stopIfTrue="1" operator="equal">
      <formula>0</formula>
    </cfRule>
  </conditionalFormatting>
  <conditionalFormatting sqref="T31:T34">
    <cfRule type="cellIs" dxfId="1833" priority="40" stopIfTrue="1" operator="equal">
      <formula>0</formula>
    </cfRule>
  </conditionalFormatting>
  <conditionalFormatting sqref="F38:F39">
    <cfRule type="cellIs" dxfId="1832" priority="39" stopIfTrue="1" operator="equal">
      <formula>0</formula>
    </cfRule>
  </conditionalFormatting>
  <conditionalFormatting sqref="H38:I39">
    <cfRule type="cellIs" dxfId="1831" priority="38" stopIfTrue="1" operator="equal">
      <formula>0</formula>
    </cfRule>
  </conditionalFormatting>
  <conditionalFormatting sqref="P38:Q38">
    <cfRule type="cellIs" dxfId="1830" priority="37" stopIfTrue="1" operator="equal">
      <formula>0</formula>
    </cfRule>
  </conditionalFormatting>
  <conditionalFormatting sqref="U38">
    <cfRule type="cellIs" dxfId="1829" priority="36" stopIfTrue="1" operator="equal">
      <formula>0</formula>
    </cfRule>
  </conditionalFormatting>
  <conditionalFormatting sqref="T38">
    <cfRule type="cellIs" dxfId="1828" priority="35" stopIfTrue="1" operator="equal">
      <formula>0</formula>
    </cfRule>
  </conditionalFormatting>
  <conditionalFormatting sqref="I53:I54">
    <cfRule type="cellIs" dxfId="1827" priority="33" stopIfTrue="1" operator="equal">
      <formula>0</formula>
    </cfRule>
  </conditionalFormatting>
  <conditionalFormatting sqref="F53:F54">
    <cfRule type="cellIs" dxfId="1826" priority="34" stopIfTrue="1" operator="equal">
      <formula>0</formula>
    </cfRule>
  </conditionalFormatting>
  <conditionalFormatting sqref="P53:Q53">
    <cfRule type="cellIs" dxfId="1825" priority="32" stopIfTrue="1" operator="equal">
      <formula>0</formula>
    </cfRule>
  </conditionalFormatting>
  <conditionalFormatting sqref="U53">
    <cfRule type="cellIs" dxfId="1824" priority="31" stopIfTrue="1" operator="equal">
      <formula>0</formula>
    </cfRule>
  </conditionalFormatting>
  <conditionalFormatting sqref="T53">
    <cfRule type="cellIs" dxfId="1823" priority="30" stopIfTrue="1" operator="equal">
      <formula>0</formula>
    </cfRule>
  </conditionalFormatting>
  <conditionalFormatting sqref="B60:H60">
    <cfRule type="cellIs" dxfId="1822" priority="29" stopIfTrue="1" operator="equal">
      <formula>0</formula>
    </cfRule>
  </conditionalFormatting>
  <conditionalFormatting sqref="I60:O60">
    <cfRule type="cellIs" dxfId="1821" priority="28" stopIfTrue="1" operator="equal">
      <formula>0</formula>
    </cfRule>
  </conditionalFormatting>
  <conditionalFormatting sqref="Y47:AC47">
    <cfRule type="cellIs" dxfId="1820" priority="27" stopIfTrue="1" operator="equal">
      <formula>0</formula>
    </cfRule>
  </conditionalFormatting>
  <conditionalFormatting sqref="N80">
    <cfRule type="cellIs" dxfId="1819" priority="26" stopIfTrue="1" operator="equal">
      <formula>0</formula>
    </cfRule>
  </conditionalFormatting>
  <conditionalFormatting sqref="H53:H54">
    <cfRule type="cellIs" dxfId="1818" priority="25" stopIfTrue="1" operator="equal">
      <formula>0</formula>
    </cfRule>
  </conditionalFormatting>
  <conditionalFormatting sqref="C53:D53">
    <cfRule type="cellIs" dxfId="1817" priority="24" stopIfTrue="1" operator="equal">
      <formula>0</formula>
    </cfRule>
  </conditionalFormatting>
  <conditionalFormatting sqref="B55:B57">
    <cfRule type="cellIs" dxfId="1816" priority="23" stopIfTrue="1" operator="equal">
      <formula>0</formula>
    </cfRule>
  </conditionalFormatting>
  <conditionalFormatting sqref="O1">
    <cfRule type="cellIs" dxfId="1815" priority="22" stopIfTrue="1" operator="equal">
      <formula>0</formula>
    </cfRule>
  </conditionalFormatting>
  <conditionalFormatting sqref="B93:C93">
    <cfRule type="cellIs" dxfId="98" priority="7" stopIfTrue="1" operator="equal">
      <formula>0</formula>
    </cfRule>
  </conditionalFormatting>
  <conditionalFormatting sqref="D88:D92">
    <cfRule type="cellIs" dxfId="97" priority="9" stopIfTrue="1" operator="equal">
      <formula>0</formula>
    </cfRule>
  </conditionalFormatting>
  <conditionalFormatting sqref="D93">
    <cfRule type="cellIs" dxfId="96" priority="8" stopIfTrue="1" operator="equal">
      <formula>0</formula>
    </cfRule>
  </conditionalFormatting>
  <conditionalFormatting sqref="G93">
    <cfRule type="cellIs" dxfId="95" priority="6" stopIfTrue="1" operator="equal">
      <formula>0</formula>
    </cfRule>
  </conditionalFormatting>
  <conditionalFormatting sqref="H93:I93">
    <cfRule type="cellIs" dxfId="94" priority="4" stopIfTrue="1" operator="equal">
      <formula>0</formula>
    </cfRule>
  </conditionalFormatting>
  <conditionalFormatting sqref="J93">
    <cfRule type="cellIs" dxfId="93" priority="5" stopIfTrue="1" operator="equal">
      <formula>0</formula>
    </cfRule>
  </conditionalFormatting>
  <conditionalFormatting sqref="E93:F93">
    <cfRule type="cellIs" dxfId="92" priority="3" stopIfTrue="1" operator="equal">
      <formula>0</formula>
    </cfRule>
  </conditionalFormatting>
  <conditionalFormatting sqref="G88:G92">
    <cfRule type="cellIs" dxfId="91" priority="2" stopIfTrue="1" operator="equal">
      <formula>0</formula>
    </cfRule>
  </conditionalFormatting>
  <conditionalFormatting sqref="J88:J92">
    <cfRule type="cellIs" dxfId="90"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15F09E94-5D20-4392-9A5C-6B25D8E6E7F8}"/>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99369473-EE74-4311-8908-995B01696A25}"/>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447703DF-EAD1-48E5-8C2E-5BB831B69FA5}"/>
    <dataValidation allowBlank="1" showInputMessage="1" showErrorMessage="1" prompt="Update the number of total pages." sqref="A94:W94" xr:uid="{5E5E6825-F221-48CF-AD7B-3201C642F9C2}"/>
    <dataValidation allowBlank="1" showInputMessage="1" showErrorMessage="1" prompt="Enter the number(s) and length(s) of 6&quot; DIP lateral replacements from the sewer to the curb trap._x000a_" sqref="E87" xr:uid="{6A536635-5C4F-475B-8FD4-6E443D18037C}"/>
    <dataValidation allowBlank="1" showInputMessage="1" showErrorMessage="1" prompt="Enter the number of manholes by kind." sqref="K85:M85" xr:uid="{E19D4480-1699-47C1-8316-C7F06B9A47ED}"/>
    <dataValidation allowBlank="1" showInputMessage="1" showErrorMessage="1" prompt="Enter the number of proposed inlets by size/type and the number of existing inlets to be abandoned." sqref="N85:P85" xr:uid="{4FD9D236-02A5-495A-A8DA-D9D9A4846E18}"/>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BF30DD72-7F5A-470E-A210-AF3CE395FFB0}"/>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484FECD7-FDBA-446E-A37D-458C51E61B5E}"/>
    <dataValidation allowBlank="1" showInputMessage="1" showErrorMessage="1" prompt="Enter the number of ramps triggered by the sewer reconstruction or lining. " sqref="N80:P80" xr:uid="{E0BA7468-C4F4-44A1-A705-EAB3D7DC5FF6}"/>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51A82EFF-B179-4CAF-AC6C-E6238158C1BF}"/>
    <dataValidation allowBlank="1" showInputMessage="1" showErrorMessage="1" prompt="Enter length and width of driveway disturbed. Depending on the area disturbed relative to the total area of the driveway, the driveway may have to be partially or fully replaced." sqref="J77:M77" xr:uid="{A536C0EF-C44F-4DB4-BE07-9166746D9660}"/>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8142B2AF-152C-4898-BDD1-424682331238}"/>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2E7235D7-DD21-414B-87FE-DD3F974831E2}"/>
    <dataValidation allowBlank="1" showInputMessage="1" showErrorMessage="1" prompt="Enter the number of existing manholes to be lined." sqref="T70:V70" xr:uid="{4CB00479-1E96-42F4-A8AF-905CEA2B7873}"/>
    <dataValidation allowBlank="1" showInputMessage="1" showErrorMessage="1" prompt="Enter the size, material, and length of the existing sewer(s) to be lined." sqref="N70" xr:uid="{8C6A8FCB-446D-4E89-9EA4-3633C3634D63}"/>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A862E08F-500F-4D2B-990A-70450B767E43}"/>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72997816-A9F8-4B50-8199-6999A3C0B6EF}"/>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A4581035-235B-4B51-8D67-7CD934BEA7A5}"/>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B9E12A19-373C-4CD6-8357-99AEE5CA3D54}"/>
    <dataValidation allowBlank="1" showInputMessage="1" showErrorMessage="1" prompt="Enter pipe size, length and base factor for sewers in State Routes._x000a__x000a_NOTE: Base factor is base width for State 10&quot; Concrete Base / 9." sqref="P61:S61" xr:uid="{6DB955E2-C70D-4438-944E-46711BE33C5D}"/>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7076A99D-8F8D-4DCB-BD42-6930EB45FAC7}"/>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CAE721A4-57E3-42CB-B1DC-FBB690A0508A}"/>
    <dataValidation allowBlank="1" showInputMessage="1" showErrorMessage="1" prompt="Surface Width (ft) = Trench Width (ft) + 2 feet. _x000a__x000a_NOTE: 2 feet is the total surface cutback for trenches in State Routes, it accounts for 1 foot cutback to each side of the trench." sqref="U38:U39 U53:U54" xr:uid="{A1975917-5C93-4A6C-A2D5-2241401FECC3}"/>
    <dataValidation allowBlank="1" showInputMessage="1" showErrorMessage="1" prompt="Enter linear feet of pipe by size in State Routes, EXCLUDING within intersections. _x000a_" sqref="T38:T39 T53:T54" xr:uid="{64B7B792-A00C-4DD2-B00E-51AE034D0658}"/>
    <dataValidation allowBlank="1" showInputMessage="1" showErrorMessage="1" prompt="Base Width (ft) = Trench Width (ft) + 2 feet. _x000a__x000a_NOTE: 2 feet is the total base cutback for trenches in State Routes, it accounts for 1 foot cutback to each side of the trench." sqref="Q38:Q39 Q53:Q54" xr:uid="{A5C250F1-F4AA-4FA0-9EE8-7C5F95672353}"/>
    <dataValidation allowBlank="1" showInputMessage="1" showErrorMessage="1" prompt="Enter linear feet of pipe by size in State Routes, including within intersections. _x000a_NOTE: don't include pipe outside of cartway." sqref="P38:P39 P53:P54" xr:uid="{37925DD4-74C7-447E-BC34-869EE2C873EC}"/>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68F76AC4-E492-479A-9F00-12B1D04F1895}"/>
    <dataValidation allowBlank="1" showInputMessage="1" showErrorMessage="1" prompt="Enter pipe size, length and paving factor for pipes within intersections. _x000a__x000a_*Factor = surface width (ft) / 9; _x000a_where surface width = trench width + base cutbacks + surface cutbacks." sqref="P29:W29" xr:uid="{9F6F2167-34D9-49EE-89EE-F9E4B4C9BF75}"/>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C6820289-6B46-4584-A0DD-A7E6111B92CF}"/>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967F0746-DC1E-426C-9EB1-1835156342A8}"/>
    <dataValidation allowBlank="1" showInputMessage="1" showErrorMessage="1" prompt="Base width = Trench Width (ft) + base cutbacks on both sides (ft). _x000a_NOTE: base cutbacks are 9&quot; for trench widths less than 3 feet and 12&quot; for trench width 3 feet and greater." sqref="Q21:Q22" xr:uid="{2A8246D5-35B5-4749-8CA7-C32C391493B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18CD0B63-4597-47E0-87D7-C9C36893A10E}"/>
    <dataValidation allowBlank="1" showInputMessage="1" showErrorMessage="1" prompt="Surface Width (ft) = Base Width (ft) + 1 foot. _x000a__x000a_NOTE: 1 foot is the total surface cutback beyond the base cutback, it accounts for 6 inches to each side of the trench." sqref="U6:U7 U21:U22" xr:uid="{C6A86C9E-4328-4992-8FBD-B3AC3A04AB4C}"/>
    <dataValidation allowBlank="1" showInputMessage="1" showErrorMessage="1" prompt="Enter linear feet of pipe by size in City Streets, EXCLUDING within intersections. _x000a_" sqref="T6:T7 T21:T22" xr:uid="{71A223CF-71E7-4443-A121-AE643D435F37}"/>
    <dataValidation allowBlank="1" showInputMessage="1" showErrorMessage="1" prompt="Base Width (ft) = Trench Width (ft) + 2 feet. _x000a__x000a_NOTE: 2 feet is the total base cutback for trench widths 3 feet and greater, it accounts for 1 foot cutback to each side of the trench." sqref="Q6:Q7" xr:uid="{0E450C36-016B-43F6-B9A8-7342F0320D9A}"/>
    <dataValidation allowBlank="1" showInputMessage="1" showErrorMessage="1" prompt="Enter linear feet of pipe by size in City Streets, including within intersections. _x000a_NOTE: don't include pipe outside of cartway." sqref="P6:P7 P21:P22" xr:uid="{3248C47B-C43D-4485-93B8-5F29F76BB324}"/>
    <dataValidation allowBlank="1" showInputMessage="1" showErrorMessage="1" prompt="Enter linear feet of pipe by size." sqref="I6:I7 I21:I22 I38:I39 I53:I54" xr:uid="{8E5DFC4D-F2FB-4D2A-AD6F-D8C1C8C1EF59}"/>
    <dataValidation allowBlank="1" showInputMessage="1" showErrorMessage="1" prompt="Trench widths are on page 2 of the Standard Details for Sewers handbook, denoted by H._x000a_" sqref="H6:H7 H38:H39" xr:uid="{D9218202-47B6-4BC4-85E0-6E700824321A}"/>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23133BDB-FDE8-4D0A-AF01-F099E91A4E56}"/>
    <dataValidation allowBlank="1" showInputMessage="1" showErrorMessage="1" prompt="Enter upstream and downstream depths measured from surface to invert of pipe." sqref="C38:D38 C6:D6" xr:uid="{1AF5FB2E-D407-4EF8-84B3-D0EE4DFFB523}"/>
  </dataValidations>
  <pageMargins left="0.25" right="0.25" top="0.75" bottom="0.75" header="0.3" footer="0.3"/>
  <pageSetup paperSize="17" scale="55"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5E69F-4109-4818-A5F7-9E8D0EEEE0CA}">
  <sheetPr>
    <pageSetUpPr fitToPage="1"/>
  </sheetPr>
  <dimension ref="A1:AF94"/>
  <sheetViews>
    <sheetView showZeros="0" zoomScale="85" zoomScaleNormal="85" workbookViewId="0">
      <pane ySplit="1" topLeftCell="A65"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5" width="11.28515625" customWidth="1"/>
    <col min="6" max="6" width="11.140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11"/>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11"/>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312</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806" priority="190" stopIfTrue="1" operator="equal">
      <formula>0</formula>
    </cfRule>
  </conditionalFormatting>
  <conditionalFormatting sqref="K1">
    <cfRule type="cellIs" dxfId="1805" priority="188" stopIfTrue="1" operator="equal">
      <formula>0</formula>
    </cfRule>
  </conditionalFormatting>
  <conditionalFormatting sqref="D1 B1">
    <cfRule type="cellIs" dxfId="1804" priority="189" stopIfTrue="1" operator="equal">
      <formula>0</formula>
    </cfRule>
  </conditionalFormatting>
  <conditionalFormatting sqref="Z1">
    <cfRule type="cellIs" dxfId="1803" priority="187" stopIfTrue="1" operator="equal">
      <formula>0</formula>
    </cfRule>
  </conditionalFormatting>
  <conditionalFormatting sqref="A2 D2 L2">
    <cfRule type="cellIs" dxfId="1802" priority="186" stopIfTrue="1" operator="equal">
      <formula>0</formula>
    </cfRule>
  </conditionalFormatting>
  <conditionalFormatting sqref="K2">
    <cfRule type="cellIs" dxfId="1801" priority="185" stopIfTrue="1" operator="equal">
      <formula>0</formula>
    </cfRule>
  </conditionalFormatting>
  <conditionalFormatting sqref="R77 W78:W92 R78:U92">
    <cfRule type="cellIs" dxfId="1800" priority="184" stopIfTrue="1" operator="equal">
      <formula>0</formula>
    </cfRule>
  </conditionalFormatting>
  <conditionalFormatting sqref="Z1">
    <cfRule type="cellIs" dxfId="1799" priority="183" stopIfTrue="1" operator="equal">
      <formula>0</formula>
    </cfRule>
  </conditionalFormatting>
  <conditionalFormatting sqref="B83:C83">
    <cfRule type="cellIs" dxfId="1798" priority="180" stopIfTrue="1" operator="equal">
      <formula>0</formula>
    </cfRule>
  </conditionalFormatting>
  <conditionalFormatting sqref="E83">
    <cfRule type="cellIs" dxfId="1797" priority="179" stopIfTrue="1" operator="equal">
      <formula>0</formula>
    </cfRule>
  </conditionalFormatting>
  <conditionalFormatting sqref="E79:E82">
    <cfRule type="cellIs" dxfId="1796" priority="181" stopIfTrue="1" operator="equal">
      <formula>0</formula>
    </cfRule>
  </conditionalFormatting>
  <conditionalFormatting sqref="B77 B78:E78 B79:C82">
    <cfRule type="cellIs" dxfId="1795" priority="182" stopIfTrue="1" operator="equal">
      <formula>0</formula>
    </cfRule>
  </conditionalFormatting>
  <conditionalFormatting sqref="D83">
    <cfRule type="cellIs" dxfId="1794" priority="178" stopIfTrue="1" operator="equal">
      <formula>0</formula>
    </cfRule>
  </conditionalFormatting>
  <conditionalFormatting sqref="J77">
    <cfRule type="cellIs" dxfId="1793" priority="177" stopIfTrue="1" operator="equal">
      <formula>0</formula>
    </cfRule>
  </conditionalFormatting>
  <conditionalFormatting sqref="B20 B21:E22 B23:F27">
    <cfRule type="cellIs" dxfId="1792" priority="176" stopIfTrue="1" operator="equal">
      <formula>0</formula>
    </cfRule>
  </conditionalFormatting>
  <conditionalFormatting sqref="P20">
    <cfRule type="cellIs" dxfId="1791" priority="175" stopIfTrue="1" operator="equal">
      <formula>0</formula>
    </cfRule>
  </conditionalFormatting>
  <conditionalFormatting sqref="T20">
    <cfRule type="cellIs" dxfId="1790" priority="174" stopIfTrue="1" operator="equal">
      <formula>0</formula>
    </cfRule>
  </conditionalFormatting>
  <conditionalFormatting sqref="X67:AA67">
    <cfRule type="cellIs" dxfId="1789" priority="173" stopIfTrue="1" operator="equal">
      <formula>0</formula>
    </cfRule>
  </conditionalFormatting>
  <conditionalFormatting sqref="F21:I22">
    <cfRule type="cellIs" dxfId="1788" priority="172" stopIfTrue="1" operator="equal">
      <formula>0</formula>
    </cfRule>
  </conditionalFormatting>
  <conditionalFormatting sqref="T21">
    <cfRule type="cellIs" dxfId="1787" priority="167" stopIfTrue="1" operator="equal">
      <formula>0</formula>
    </cfRule>
  </conditionalFormatting>
  <conditionalFormatting sqref="U21:W21">
    <cfRule type="cellIs" dxfId="1786" priority="168" stopIfTrue="1" operator="equal">
      <formula>0</formula>
    </cfRule>
  </conditionalFormatting>
  <conditionalFormatting sqref="I31 K31:L31 I28:O30 I32:M34 N31:O34">
    <cfRule type="cellIs" dxfId="1785" priority="171" stopIfTrue="1" operator="equal">
      <formula>0</formula>
    </cfRule>
  </conditionalFormatting>
  <conditionalFormatting sqref="P21:S21">
    <cfRule type="cellIs" dxfId="1784" priority="170" stopIfTrue="1" operator="equal">
      <formula>0</formula>
    </cfRule>
  </conditionalFormatting>
  <conditionalFormatting sqref="T6">
    <cfRule type="cellIs" dxfId="1783" priority="169" stopIfTrue="1" operator="equal">
      <formula>0</formula>
    </cfRule>
  </conditionalFormatting>
  <conditionalFormatting sqref="P35:S35">
    <cfRule type="cellIs" dxfId="1782" priority="153" stopIfTrue="1" operator="equal">
      <formula>0</formula>
    </cfRule>
  </conditionalFormatting>
  <conditionalFormatting sqref="Q63:Q66">
    <cfRule type="cellIs" dxfId="1781" priority="123" stopIfTrue="1" operator="equal">
      <formula>0</formula>
    </cfRule>
  </conditionalFormatting>
  <conditionalFormatting sqref="B35:E35">
    <cfRule type="cellIs" dxfId="1780" priority="166" stopIfTrue="1" operator="equal">
      <formula>0</formula>
    </cfRule>
  </conditionalFormatting>
  <conditionalFormatting sqref="T35">
    <cfRule type="cellIs" dxfId="1779" priority="142" stopIfTrue="1" operator="equal">
      <formula>0</formula>
    </cfRule>
  </conditionalFormatting>
  <conditionalFormatting sqref="W35">
    <cfRule type="cellIs" dxfId="1778" priority="147" stopIfTrue="1" operator="equal">
      <formula>0</formula>
    </cfRule>
  </conditionalFormatting>
  <conditionalFormatting sqref="W35">
    <cfRule type="cellIs" dxfId="1777" priority="146" stopIfTrue="1" operator="equal">
      <formula>0</formula>
    </cfRule>
  </conditionalFormatting>
  <conditionalFormatting sqref="U35">
    <cfRule type="cellIs" dxfId="1776" priority="144" stopIfTrue="1" operator="equal">
      <formula>0</formula>
    </cfRule>
  </conditionalFormatting>
  <conditionalFormatting sqref="U35">
    <cfRule type="cellIs" dxfId="1775" priority="143" stopIfTrue="1" operator="equal">
      <formula>0</formula>
    </cfRule>
  </conditionalFormatting>
  <conditionalFormatting sqref="J35">
    <cfRule type="cellIs" dxfId="1774" priority="165" stopIfTrue="1" operator="equal">
      <formula>0</formula>
    </cfRule>
  </conditionalFormatting>
  <conditionalFormatting sqref="P37 T37 B37 G58:Q59 J53:O54 B38:E39 V38:W38 P61 B40:D51 G55:G57 S55:T56 F40:P51 S40:T51 W40:W51 T58:U59 T57 S57:S59 W55:W59 I55:P57 G38:G39 J38:O39 R38:S38">
    <cfRule type="cellIs" dxfId="1773" priority="141" stopIfTrue="1" operator="equal">
      <formula>0</formula>
    </cfRule>
  </conditionalFormatting>
  <conditionalFormatting sqref="U67">
    <cfRule type="cellIs" dxfId="1772" priority="112" stopIfTrue="1" operator="equal">
      <formula>0</formula>
    </cfRule>
  </conditionalFormatting>
  <conditionalFormatting sqref="V67">
    <cfRule type="cellIs" dxfId="1771" priority="113" stopIfTrue="1" operator="equal">
      <formula>0</formula>
    </cfRule>
  </conditionalFormatting>
  <conditionalFormatting sqref="V35">
    <cfRule type="cellIs" dxfId="1770" priority="145" stopIfTrue="1" operator="equal">
      <formula>0</formula>
    </cfRule>
  </conditionalFormatting>
  <conditionalFormatting sqref="V35">
    <cfRule type="cellIs" dxfId="1769" priority="148" stopIfTrue="1" operator="equal">
      <formula>0</formula>
    </cfRule>
  </conditionalFormatting>
  <conditionalFormatting sqref="I63 K63:L63 I61:O62 I64:M66 N63:O66">
    <cfRule type="cellIs" dxfId="1768" priority="136" stopIfTrue="1" operator="equal">
      <formula>0</formula>
    </cfRule>
  </conditionalFormatting>
  <conditionalFormatting sqref="R53:S53">
    <cfRule type="cellIs" dxfId="1767" priority="135" stopIfTrue="1" operator="equal">
      <formula>0</formula>
    </cfRule>
  </conditionalFormatting>
  <conditionalFormatting sqref="L35:M35">
    <cfRule type="cellIs" dxfId="1766" priority="164" stopIfTrue="1" operator="equal">
      <formula>0</formula>
    </cfRule>
  </conditionalFormatting>
  <conditionalFormatting sqref="N35">
    <cfRule type="cellIs" dxfId="1765" priority="163" stopIfTrue="1" operator="equal">
      <formula>0</formula>
    </cfRule>
  </conditionalFormatting>
  <conditionalFormatting sqref="T52">
    <cfRule type="cellIs" dxfId="1764" priority="138" stopIfTrue="1" operator="equal">
      <formula>0</formula>
    </cfRule>
  </conditionalFormatting>
  <conditionalFormatting sqref="V31:V34">
    <cfRule type="cellIs" dxfId="1763" priority="156" stopIfTrue="1" operator="equal">
      <formula>0</formula>
    </cfRule>
  </conditionalFormatting>
  <conditionalFormatting sqref="I35">
    <cfRule type="cellIs" dxfId="1762" priority="162" stopIfTrue="1" operator="equal">
      <formula>0</formula>
    </cfRule>
  </conditionalFormatting>
  <conditionalFormatting sqref="K70:L71 K74:L74 H73">
    <cfRule type="cellIs" dxfId="1761" priority="97" stopIfTrue="1" operator="equal">
      <formula>0</formula>
    </cfRule>
  </conditionalFormatting>
  <conditionalFormatting sqref="K35">
    <cfRule type="cellIs" dxfId="1760" priority="161" stopIfTrue="1" operator="equal">
      <formula>0</formula>
    </cfRule>
  </conditionalFormatting>
  <conditionalFormatting sqref="P28:R28">
    <cfRule type="cellIs" dxfId="1759" priority="160" stopIfTrue="1" operator="equal">
      <formula>0</formula>
    </cfRule>
  </conditionalFormatting>
  <conditionalFormatting sqref="S28">
    <cfRule type="cellIs" dxfId="1758" priority="159" stopIfTrue="1" operator="equal">
      <formula>0</formula>
    </cfRule>
  </conditionalFormatting>
  <conditionalFormatting sqref="T28:V28">
    <cfRule type="cellIs" dxfId="1757" priority="158" stopIfTrue="1" operator="equal">
      <formula>0</formula>
    </cfRule>
  </conditionalFormatting>
  <conditionalFormatting sqref="W28">
    <cfRule type="cellIs" dxfId="1756" priority="157" stopIfTrue="1" operator="equal">
      <formula>0</formula>
    </cfRule>
  </conditionalFormatting>
  <conditionalFormatting sqref="N67">
    <cfRule type="cellIs" dxfId="1755" priority="131" stopIfTrue="1" operator="equal">
      <formula>0</formula>
    </cfRule>
  </conditionalFormatting>
  <conditionalFormatting sqref="P60:R60">
    <cfRule type="cellIs" dxfId="1754" priority="128" stopIfTrue="1" operator="equal">
      <formula>0</formula>
    </cfRule>
  </conditionalFormatting>
  <conditionalFormatting sqref="Q31:Q34">
    <cfRule type="cellIs" dxfId="1753" priority="155" stopIfTrue="1" operator="equal">
      <formula>0</formula>
    </cfRule>
  </conditionalFormatting>
  <conditionalFormatting sqref="W67">
    <cfRule type="cellIs" dxfId="1752" priority="114" stopIfTrue="1" operator="equal">
      <formula>0</formula>
    </cfRule>
  </conditionalFormatting>
  <conditionalFormatting sqref="U67">
    <cfRule type="cellIs" dxfId="1751" priority="111" stopIfTrue="1" operator="equal">
      <formula>0</formula>
    </cfRule>
  </conditionalFormatting>
  <conditionalFormatting sqref="T67">
    <cfRule type="cellIs" dxfId="1750" priority="110" stopIfTrue="1" operator="equal">
      <formula>0</formula>
    </cfRule>
  </conditionalFormatting>
  <conditionalFormatting sqref="Q31:Q34">
    <cfRule type="cellIs" dxfId="1749" priority="154" stopIfTrue="1" operator="equal">
      <formula>0</formula>
    </cfRule>
  </conditionalFormatting>
  <conditionalFormatting sqref="P32">
    <cfRule type="cellIs" dxfId="1748" priority="152" stopIfTrue="1" operator="equal">
      <formula>0</formula>
    </cfRule>
  </conditionalFormatting>
  <conditionalFormatting sqref="S60">
    <cfRule type="cellIs" dxfId="1747" priority="127" stopIfTrue="1" operator="equal">
      <formula>0</formula>
    </cfRule>
  </conditionalFormatting>
  <conditionalFormatting sqref="T63:T66">
    <cfRule type="cellIs" dxfId="1746" priority="124" stopIfTrue="1" operator="equal">
      <formula>0</formula>
    </cfRule>
  </conditionalFormatting>
  <conditionalFormatting sqref="T63:T66">
    <cfRule type="cellIs" dxfId="1745" priority="119" stopIfTrue="1" operator="equal">
      <formula>0</formula>
    </cfRule>
  </conditionalFormatting>
  <conditionalFormatting sqref="P67:Q67">
    <cfRule type="cellIs" dxfId="1744" priority="121" stopIfTrue="1" operator="equal">
      <formula>0</formula>
    </cfRule>
  </conditionalFormatting>
  <conditionalFormatting sqref="V31:V34">
    <cfRule type="cellIs" dxfId="1743" priority="151" stopIfTrue="1" operator="equal">
      <formula>0</formula>
    </cfRule>
  </conditionalFormatting>
  <conditionalFormatting sqref="P31">
    <cfRule type="cellIs" dxfId="1742" priority="150" stopIfTrue="1" operator="equal">
      <formula>0</formula>
    </cfRule>
  </conditionalFormatting>
  <conditionalFormatting sqref="V67">
    <cfRule type="cellIs" dxfId="1741" priority="116" stopIfTrue="1" operator="equal">
      <formula>0</formula>
    </cfRule>
  </conditionalFormatting>
  <conditionalFormatting sqref="P67:Q67">
    <cfRule type="cellIs" dxfId="1740" priority="117" stopIfTrue="1" operator="equal">
      <formula>0</formula>
    </cfRule>
  </conditionalFormatting>
  <conditionalFormatting sqref="F35">
    <cfRule type="cellIs" dxfId="1739" priority="105" stopIfTrue="1" operator="equal">
      <formula>0</formula>
    </cfRule>
  </conditionalFormatting>
  <conditionalFormatting sqref="P35:S35">
    <cfRule type="cellIs" dxfId="1738" priority="149" stopIfTrue="1" operator="equal">
      <formula>0</formula>
    </cfRule>
  </conditionalFormatting>
  <conditionalFormatting sqref="G35">
    <cfRule type="cellIs" dxfId="1737" priority="104" stopIfTrue="1" operator="equal">
      <formula>0</formula>
    </cfRule>
  </conditionalFormatting>
  <conditionalFormatting sqref="B31 D31:E31 B28:H30 B32:F34 G31:H34">
    <cfRule type="cellIs" dxfId="1736" priority="106" stopIfTrue="1" operator="equal">
      <formula>0</formula>
    </cfRule>
  </conditionalFormatting>
  <conditionalFormatting sqref="U55:U57">
    <cfRule type="cellIs" dxfId="1735" priority="108" stopIfTrue="1" operator="equal">
      <formula>0</formula>
    </cfRule>
  </conditionalFormatting>
  <conditionalFormatting sqref="V53:W53">
    <cfRule type="cellIs" dxfId="1734" priority="134" stopIfTrue="1" operator="equal">
      <formula>0</formula>
    </cfRule>
  </conditionalFormatting>
  <conditionalFormatting sqref="B63 D63:E63 B61:H62 B64:F66 G63:H66">
    <cfRule type="cellIs" dxfId="1733" priority="102" stopIfTrue="1" operator="equal">
      <formula>0</formula>
    </cfRule>
  </conditionalFormatting>
  <conditionalFormatting sqref="B58:D59 B54:E54 F55:F59 B52:B53 E53 C55:D57">
    <cfRule type="cellIs" dxfId="1732" priority="140" stopIfTrue="1" operator="equal">
      <formula>0</formula>
    </cfRule>
  </conditionalFormatting>
  <conditionalFormatting sqref="P52">
    <cfRule type="cellIs" dxfId="1731" priority="139" stopIfTrue="1" operator="equal">
      <formula>0</formula>
    </cfRule>
  </conditionalFormatting>
  <conditionalFormatting sqref="G53:G54">
    <cfRule type="cellIs" dxfId="1730" priority="137" stopIfTrue="1" operator="equal">
      <formula>0</formula>
    </cfRule>
  </conditionalFormatting>
  <conditionalFormatting sqref="J67">
    <cfRule type="cellIs" dxfId="1729" priority="133" stopIfTrue="1" operator="equal">
      <formula>0</formula>
    </cfRule>
  </conditionalFormatting>
  <conditionalFormatting sqref="L67">
    <cfRule type="cellIs" dxfId="1728" priority="132" stopIfTrue="1" operator="equal">
      <formula>0</formula>
    </cfRule>
  </conditionalFormatting>
  <conditionalFormatting sqref="Q55:Q57">
    <cfRule type="cellIs" dxfId="1727" priority="109" stopIfTrue="1" operator="equal">
      <formula>0</formula>
    </cfRule>
  </conditionalFormatting>
  <conditionalFormatting sqref="W67">
    <cfRule type="cellIs" dxfId="1726" priority="115" stopIfTrue="1" operator="equal">
      <formula>0</formula>
    </cfRule>
  </conditionalFormatting>
  <conditionalFormatting sqref="AB21:AC24 Y21 Y15:AA20 AB15:AC16">
    <cfRule type="cellIs" dxfId="1725" priority="107" stopIfTrue="1" operator="equal">
      <formula>0</formula>
    </cfRule>
  </conditionalFormatting>
  <conditionalFormatting sqref="K67">
    <cfRule type="cellIs" dxfId="1724" priority="129" stopIfTrue="1" operator="equal">
      <formula>0</formula>
    </cfRule>
  </conditionalFormatting>
  <conditionalFormatting sqref="Q63:Q66">
    <cfRule type="cellIs" dxfId="1723" priority="122" stopIfTrue="1" operator="equal">
      <formula>0</formula>
    </cfRule>
  </conditionalFormatting>
  <conditionalFormatting sqref="I67">
    <cfRule type="cellIs" dxfId="1722" priority="130" stopIfTrue="1" operator="equal">
      <formula>0</formula>
    </cfRule>
  </conditionalFormatting>
  <conditionalFormatting sqref="T60:V60">
    <cfRule type="cellIs" dxfId="1721" priority="126" stopIfTrue="1" operator="equal">
      <formula>0</formula>
    </cfRule>
  </conditionalFormatting>
  <conditionalFormatting sqref="W60">
    <cfRule type="cellIs" dxfId="1720" priority="125" stopIfTrue="1" operator="equal">
      <formula>0</formula>
    </cfRule>
  </conditionalFormatting>
  <conditionalFormatting sqref="P64">
    <cfRule type="cellIs" dxfId="1719" priority="120" stopIfTrue="1" operator="equal">
      <formula>0</formula>
    </cfRule>
  </conditionalFormatting>
  <conditionalFormatting sqref="P63">
    <cfRule type="cellIs" dxfId="1718" priority="118" stopIfTrue="1" operator="equal">
      <formula>0</formula>
    </cfRule>
  </conditionalFormatting>
  <conditionalFormatting sqref="B67:E67">
    <cfRule type="cellIs" dxfId="1717" priority="103" stopIfTrue="1" operator="equal">
      <formula>0</formula>
    </cfRule>
  </conditionalFormatting>
  <conditionalFormatting sqref="G67">
    <cfRule type="cellIs" dxfId="1716" priority="100" stopIfTrue="1" operator="equal">
      <formula>0</formula>
    </cfRule>
  </conditionalFormatting>
  <conditionalFormatting sqref="F67">
    <cfRule type="cellIs" dxfId="1715" priority="101" stopIfTrue="1" operator="equal">
      <formula>0</formula>
    </cfRule>
  </conditionalFormatting>
  <conditionalFormatting sqref="E70:F74">
    <cfRule type="cellIs" dxfId="1714" priority="98" stopIfTrue="1" operator="equal">
      <formula>0</formula>
    </cfRule>
  </conditionalFormatting>
  <conditionalFormatting sqref="AB53:AC56 Y53 Y48:AA52 AB48:AC48">
    <cfRule type="cellIs" dxfId="1713" priority="99" stopIfTrue="1" operator="equal">
      <formula>0</formula>
    </cfRule>
  </conditionalFormatting>
  <conditionalFormatting sqref="P87:P93 N85:N92">
    <cfRule type="cellIs" dxfId="1712" priority="73" stopIfTrue="1" operator="equal">
      <formula>0</formula>
    </cfRule>
  </conditionalFormatting>
  <conditionalFormatting sqref="T61">
    <cfRule type="cellIs" dxfId="1711" priority="96" stopIfTrue="1" operator="equal">
      <formula>0</formula>
    </cfRule>
  </conditionalFormatting>
  <conditionalFormatting sqref="S67">
    <cfRule type="cellIs" dxfId="1710" priority="95" stopIfTrue="1" operator="equal">
      <formula>0</formula>
    </cfRule>
  </conditionalFormatting>
  <conditionalFormatting sqref="S67">
    <cfRule type="cellIs" dxfId="1709" priority="94" stopIfTrue="1" operator="equal">
      <formula>0</formula>
    </cfRule>
  </conditionalFormatting>
  <conditionalFormatting sqref="R67">
    <cfRule type="cellIs" dxfId="1708" priority="93" stopIfTrue="1" operator="equal">
      <formula>0</formula>
    </cfRule>
  </conditionalFormatting>
  <conditionalFormatting sqref="F83:G83">
    <cfRule type="cellIs" dxfId="1707" priority="90" stopIfTrue="1" operator="equal">
      <formula>0</formula>
    </cfRule>
  </conditionalFormatting>
  <conditionalFormatting sqref="I83">
    <cfRule type="cellIs" dxfId="1706" priority="89" stopIfTrue="1" operator="equal">
      <formula>0</formula>
    </cfRule>
  </conditionalFormatting>
  <conditionalFormatting sqref="I79:I82">
    <cfRule type="cellIs" dxfId="1705" priority="91" stopIfTrue="1" operator="equal">
      <formula>0</formula>
    </cfRule>
  </conditionalFormatting>
  <conditionalFormatting sqref="F77 F78:I78 F79:G82">
    <cfRule type="cellIs" dxfId="1704" priority="92" stopIfTrue="1" operator="equal">
      <formula>0</formula>
    </cfRule>
  </conditionalFormatting>
  <conditionalFormatting sqref="H83">
    <cfRule type="cellIs" dxfId="1703" priority="88" stopIfTrue="1" operator="equal">
      <formula>0</formula>
    </cfRule>
  </conditionalFormatting>
  <conditionalFormatting sqref="J83:K83">
    <cfRule type="cellIs" dxfId="1702" priority="85" stopIfTrue="1" operator="equal">
      <formula>0</formula>
    </cfRule>
  </conditionalFormatting>
  <conditionalFormatting sqref="M83">
    <cfRule type="cellIs" dxfId="1701" priority="84" stopIfTrue="1" operator="equal">
      <formula>0</formula>
    </cfRule>
  </conditionalFormatting>
  <conditionalFormatting sqref="M79:M82">
    <cfRule type="cellIs" dxfId="1700" priority="86" stopIfTrue="1" operator="equal">
      <formula>0</formula>
    </cfRule>
  </conditionalFormatting>
  <conditionalFormatting sqref="J78:M78 J79:K82">
    <cfRule type="cellIs" dxfId="1699" priority="87" stopIfTrue="1" operator="equal">
      <formula>0</formula>
    </cfRule>
  </conditionalFormatting>
  <conditionalFormatting sqref="L83">
    <cfRule type="cellIs" dxfId="1698" priority="83" stopIfTrue="1" operator="equal">
      <formula>0</formula>
    </cfRule>
  </conditionalFormatting>
  <conditionalFormatting sqref="N83">
    <cfRule type="cellIs" dxfId="1697" priority="82" stopIfTrue="1" operator="equal">
      <formula>0</formula>
    </cfRule>
  </conditionalFormatting>
  <conditionalFormatting sqref="N78">
    <cfRule type="cellIs" dxfId="1696" priority="78" stopIfTrue="1" operator="equal">
      <formula>0</formula>
    </cfRule>
  </conditionalFormatting>
  <conditionalFormatting sqref="N79:O79">
    <cfRule type="cellIs" dxfId="1695" priority="81" stopIfTrue="1" operator="equal">
      <formula>0</formula>
    </cfRule>
  </conditionalFormatting>
  <conditionalFormatting sqref="O79">
    <cfRule type="cellIs" dxfId="1694" priority="79" stopIfTrue="1" operator="equal">
      <formula>0</formula>
    </cfRule>
  </conditionalFormatting>
  <conditionalFormatting sqref="P79">
    <cfRule type="cellIs" dxfId="1693" priority="80" stopIfTrue="1" operator="equal">
      <formula>0</formula>
    </cfRule>
  </conditionalFormatting>
  <conditionalFormatting sqref="P78">
    <cfRule type="cellIs" dxfId="1692" priority="77" stopIfTrue="1" operator="equal">
      <formula>0</formula>
    </cfRule>
  </conditionalFormatting>
  <conditionalFormatting sqref="P79">
    <cfRule type="cellIs" dxfId="1691" priority="76" stopIfTrue="1" operator="equal">
      <formula>0</formula>
    </cfRule>
  </conditionalFormatting>
  <conditionalFormatting sqref="O79">
    <cfRule type="cellIs" dxfId="1690" priority="74" stopIfTrue="1" operator="equal">
      <formula>0</formula>
    </cfRule>
  </conditionalFormatting>
  <conditionalFormatting sqref="O78">
    <cfRule type="cellIs" dxfId="1689" priority="75" stopIfTrue="1" operator="equal">
      <formula>0</formula>
    </cfRule>
  </conditionalFormatting>
  <conditionalFormatting sqref="P86">
    <cfRule type="cellIs" dxfId="1688" priority="72" stopIfTrue="1" operator="equal">
      <formula>0</formula>
    </cfRule>
  </conditionalFormatting>
  <conditionalFormatting sqref="K90">
    <cfRule type="cellIs" dxfId="1687" priority="69" stopIfTrue="1" operator="equal">
      <formula>0</formula>
    </cfRule>
  </conditionalFormatting>
  <conditionalFormatting sqref="M87:M93 K85:K89 K91">
    <cfRule type="cellIs" dxfId="1686" priority="71" stopIfTrue="1" operator="equal">
      <formula>0</formula>
    </cfRule>
  </conditionalFormatting>
  <conditionalFormatting sqref="M86">
    <cfRule type="cellIs" dxfId="1685" priority="70" stopIfTrue="1" operator="equal">
      <formula>0</formula>
    </cfRule>
  </conditionalFormatting>
  <conditionalFormatting sqref="Q40:Q51">
    <cfRule type="cellIs" dxfId="1684" priority="51" stopIfTrue="1" operator="equal">
      <formula>0</formula>
    </cfRule>
  </conditionalFormatting>
  <conditionalFormatting sqref="E40:E51">
    <cfRule type="cellIs" dxfId="1683" priority="52" stopIfTrue="1" operator="equal">
      <formula>0</formula>
    </cfRule>
  </conditionalFormatting>
  <conditionalFormatting sqref="R40:R51">
    <cfRule type="cellIs" dxfId="1682" priority="50" stopIfTrue="1" operator="equal">
      <formula>0</formula>
    </cfRule>
  </conditionalFormatting>
  <conditionalFormatting sqref="U40:U51">
    <cfRule type="cellIs" dxfId="1681" priority="49" stopIfTrue="1" operator="equal">
      <formula>0</formula>
    </cfRule>
  </conditionalFormatting>
  <conditionalFormatting sqref="V40:V51">
    <cfRule type="cellIs" dxfId="1680" priority="48" stopIfTrue="1" operator="equal">
      <formula>0</formula>
    </cfRule>
  </conditionalFormatting>
  <conditionalFormatting sqref="E55:E59">
    <cfRule type="cellIs" dxfId="1679" priority="47" stopIfTrue="1" operator="equal">
      <formula>0</formula>
    </cfRule>
  </conditionalFormatting>
  <conditionalFormatting sqref="R55:R59">
    <cfRule type="cellIs" dxfId="1678" priority="46" stopIfTrue="1" operator="equal">
      <formula>0</formula>
    </cfRule>
  </conditionalFormatting>
  <conditionalFormatting sqref="V55:V59">
    <cfRule type="cellIs" dxfId="1677" priority="45" stopIfTrue="1" operator="equal">
      <formula>0</formula>
    </cfRule>
  </conditionalFormatting>
  <conditionalFormatting sqref="M67">
    <cfRule type="cellIs" dxfId="1676" priority="44" stopIfTrue="1" operator="equal">
      <formula>0</formula>
    </cfRule>
  </conditionalFormatting>
  <conditionalFormatting sqref="W63:W66">
    <cfRule type="cellIs" dxfId="1675" priority="43" stopIfTrue="1" operator="equal">
      <formula>0</formula>
    </cfRule>
  </conditionalFormatting>
  <conditionalFormatting sqref="S63:S66">
    <cfRule type="cellIs" dxfId="1674" priority="42" stopIfTrue="1" operator="equal">
      <formula>0</formula>
    </cfRule>
  </conditionalFormatting>
  <conditionalFormatting sqref="H55:H57">
    <cfRule type="cellIs" dxfId="1673" priority="41" stopIfTrue="1" operator="equal">
      <formula>0</formula>
    </cfRule>
  </conditionalFormatting>
  <conditionalFormatting sqref="T31:T34">
    <cfRule type="cellIs" dxfId="1672" priority="40" stopIfTrue="1" operator="equal">
      <formula>0</formula>
    </cfRule>
  </conditionalFormatting>
  <conditionalFormatting sqref="F38:F39">
    <cfRule type="cellIs" dxfId="1671" priority="39" stopIfTrue="1" operator="equal">
      <formula>0</formula>
    </cfRule>
  </conditionalFormatting>
  <conditionalFormatting sqref="H38:I39">
    <cfRule type="cellIs" dxfId="1670" priority="38" stopIfTrue="1" operator="equal">
      <formula>0</formula>
    </cfRule>
  </conditionalFormatting>
  <conditionalFormatting sqref="P38:Q38">
    <cfRule type="cellIs" dxfId="1669" priority="37" stopIfTrue="1" operator="equal">
      <formula>0</formula>
    </cfRule>
  </conditionalFormatting>
  <conditionalFormatting sqref="U38">
    <cfRule type="cellIs" dxfId="1668" priority="36" stopIfTrue="1" operator="equal">
      <formula>0</formula>
    </cfRule>
  </conditionalFormatting>
  <conditionalFormatting sqref="T38">
    <cfRule type="cellIs" dxfId="1667" priority="35" stopIfTrue="1" operator="equal">
      <formula>0</formula>
    </cfRule>
  </conditionalFormatting>
  <conditionalFormatting sqref="I53:I54">
    <cfRule type="cellIs" dxfId="1666" priority="33" stopIfTrue="1" operator="equal">
      <formula>0</formula>
    </cfRule>
  </conditionalFormatting>
  <conditionalFormatting sqref="F53:F54">
    <cfRule type="cellIs" dxfId="1665" priority="34" stopIfTrue="1" operator="equal">
      <formula>0</formula>
    </cfRule>
  </conditionalFormatting>
  <conditionalFormatting sqref="P53:Q53">
    <cfRule type="cellIs" dxfId="1664" priority="32" stopIfTrue="1" operator="equal">
      <formula>0</formula>
    </cfRule>
  </conditionalFormatting>
  <conditionalFormatting sqref="U53">
    <cfRule type="cellIs" dxfId="1663" priority="31" stopIfTrue="1" operator="equal">
      <formula>0</formula>
    </cfRule>
  </conditionalFormatting>
  <conditionalFormatting sqref="T53">
    <cfRule type="cellIs" dxfId="1662" priority="30" stopIfTrue="1" operator="equal">
      <formula>0</formula>
    </cfRule>
  </conditionalFormatting>
  <conditionalFormatting sqref="B60:H60">
    <cfRule type="cellIs" dxfId="1661" priority="29" stopIfTrue="1" operator="equal">
      <formula>0</formula>
    </cfRule>
  </conditionalFormatting>
  <conditionalFormatting sqref="I60:O60">
    <cfRule type="cellIs" dxfId="1660" priority="28" stopIfTrue="1" operator="equal">
      <formula>0</formula>
    </cfRule>
  </conditionalFormatting>
  <conditionalFormatting sqref="Y47:AC47">
    <cfRule type="cellIs" dxfId="1659" priority="27" stopIfTrue="1" operator="equal">
      <formula>0</formula>
    </cfRule>
  </conditionalFormatting>
  <conditionalFormatting sqref="N80">
    <cfRule type="cellIs" dxfId="1658" priority="26" stopIfTrue="1" operator="equal">
      <formula>0</formula>
    </cfRule>
  </conditionalFormatting>
  <conditionalFormatting sqref="H53:H54">
    <cfRule type="cellIs" dxfId="1657" priority="25" stopIfTrue="1" operator="equal">
      <formula>0</formula>
    </cfRule>
  </conditionalFormatting>
  <conditionalFormatting sqref="C53:D53">
    <cfRule type="cellIs" dxfId="1656" priority="24" stopIfTrue="1" operator="equal">
      <formula>0</formula>
    </cfRule>
  </conditionalFormatting>
  <conditionalFormatting sqref="B55:B57">
    <cfRule type="cellIs" dxfId="1655" priority="23" stopIfTrue="1" operator="equal">
      <formula>0</formula>
    </cfRule>
  </conditionalFormatting>
  <conditionalFormatting sqref="O1">
    <cfRule type="cellIs" dxfId="1654" priority="22" stopIfTrue="1" operator="equal">
      <formula>0</formula>
    </cfRule>
  </conditionalFormatting>
  <conditionalFormatting sqref="B93:C93">
    <cfRule type="cellIs" dxfId="89" priority="7" stopIfTrue="1" operator="equal">
      <formula>0</formula>
    </cfRule>
  </conditionalFormatting>
  <conditionalFormatting sqref="D88:D92">
    <cfRule type="cellIs" dxfId="88" priority="9" stopIfTrue="1" operator="equal">
      <formula>0</formula>
    </cfRule>
  </conditionalFormatting>
  <conditionalFormatting sqref="D93">
    <cfRule type="cellIs" dxfId="87" priority="8" stopIfTrue="1" operator="equal">
      <formula>0</formula>
    </cfRule>
  </conditionalFormatting>
  <conditionalFormatting sqref="G93">
    <cfRule type="cellIs" dxfId="86" priority="6" stopIfTrue="1" operator="equal">
      <formula>0</formula>
    </cfRule>
  </conditionalFormatting>
  <conditionalFormatting sqref="H93:I93">
    <cfRule type="cellIs" dxfId="85" priority="4" stopIfTrue="1" operator="equal">
      <formula>0</formula>
    </cfRule>
  </conditionalFormatting>
  <conditionalFormatting sqref="J93">
    <cfRule type="cellIs" dxfId="84" priority="5" stopIfTrue="1" operator="equal">
      <formula>0</formula>
    </cfRule>
  </conditionalFormatting>
  <conditionalFormatting sqref="E93:F93">
    <cfRule type="cellIs" dxfId="83" priority="3" stopIfTrue="1" operator="equal">
      <formula>0</formula>
    </cfRule>
  </conditionalFormatting>
  <conditionalFormatting sqref="G88:G92">
    <cfRule type="cellIs" dxfId="82" priority="2" stopIfTrue="1" operator="equal">
      <formula>0</formula>
    </cfRule>
  </conditionalFormatting>
  <conditionalFormatting sqref="J88:J92">
    <cfRule type="cellIs" dxfId="81" priority="1" stopIfTrue="1" operator="equal">
      <formula>0</formula>
    </cfRule>
  </conditionalFormatting>
  <dataValidations count="41">
    <dataValidation allowBlank="1" showInputMessage="1" showErrorMessage="1" prompt="Enter upstream and downstream depths measured from surface to invert of pipe." sqref="C38:D38 C6:D6" xr:uid="{394B8AFF-CEB1-4285-ACCA-1C49DDDA3F73}"/>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2DBB3C99-FE2F-408B-9C49-7FB3B6622EAD}"/>
    <dataValidation allowBlank="1" showInputMessage="1" showErrorMessage="1" prompt="Trench widths are on page 2 of the Standard Details for Sewers handbook, denoted by H._x000a_" sqref="H6:H7 H38:H39" xr:uid="{6D62C3C3-FC50-4A22-92C6-6A61C0D1B060}"/>
    <dataValidation allowBlank="1" showInputMessage="1" showErrorMessage="1" prompt="Enter linear feet of pipe by size." sqref="I6:I7 I21:I22 I38:I39 I53:I54" xr:uid="{DF035429-754F-41EA-AF96-AD18CD0F2707}"/>
    <dataValidation allowBlank="1" showInputMessage="1" showErrorMessage="1" prompt="Enter linear feet of pipe by size in City Streets, including within intersections. _x000a_NOTE: don't include pipe outside of cartway." sqref="P6:P7 P21:P22" xr:uid="{74779785-CDB2-4367-AFAF-95832600DD8B}"/>
    <dataValidation allowBlank="1" showInputMessage="1" showErrorMessage="1" prompt="Base Width (ft) = Trench Width (ft) + 2 feet. _x000a__x000a_NOTE: 2 feet is the total base cutback for trench widths 3 feet and greater, it accounts for 1 foot cutback to each side of the trench." sqref="Q6:Q7" xr:uid="{E8CF9558-25CC-469B-BB67-71C8592C5507}"/>
    <dataValidation allowBlank="1" showInputMessage="1" showErrorMessage="1" prompt="Enter linear feet of pipe by size in City Streets, EXCLUDING within intersections. _x000a_" sqref="T6:T7 T21:T22" xr:uid="{DC3C6CB2-D609-493A-AF37-1A9CB1D9D978}"/>
    <dataValidation allowBlank="1" showInputMessage="1" showErrorMessage="1" prompt="Surface Width (ft) = Base Width (ft) + 1 foot. _x000a__x000a_NOTE: 1 foot is the total surface cutback beyond the base cutback, it accounts for 6 inches to each side of the trench." sqref="U6:U7 U21:U22" xr:uid="{FF027DCD-5BEE-4B4C-A875-F44AB5A1606A}"/>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15C4F76F-8507-4A6D-91E4-6DD2AC8C3FD7}"/>
    <dataValidation allowBlank="1" showInputMessage="1" showErrorMessage="1" prompt="Base width = Trench Width (ft) + base cutbacks on both sides (ft). _x000a_NOTE: base cutbacks are 9&quot; for trench widths less than 3 feet and 12&quot; for trench width 3 feet and greater." sqref="Q21:Q22" xr:uid="{3E4A009A-902B-4509-9CBD-A293075D77C8}"/>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3D087447-5C8C-44E9-A7CB-E58F0863D320}"/>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84E482C2-EA6A-4555-BBB4-8CF1A23FD223}"/>
    <dataValidation allowBlank="1" showInputMessage="1" showErrorMessage="1" prompt="Enter pipe size, length and paving factor for pipes within intersections. _x000a__x000a_*Factor = surface width (ft) / 9; _x000a_where surface width = trench width + base cutbacks + surface cutbacks." sqref="P29:W29" xr:uid="{65E50949-F718-45FA-A466-A2EBC03DE268}"/>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65E014DA-BC45-43D5-A8AD-FA081C90FFAF}"/>
    <dataValidation allowBlank="1" showInputMessage="1" showErrorMessage="1" prompt="Enter linear feet of pipe by size in State Routes, including within intersections. _x000a_NOTE: don't include pipe outside of cartway." sqref="P38:P39 P53:P54" xr:uid="{F3CEE671-B80B-4504-8E71-95993523395C}"/>
    <dataValidation allowBlank="1" showInputMessage="1" showErrorMessage="1" prompt="Base Width (ft) = Trench Width (ft) + 2 feet. _x000a__x000a_NOTE: 2 feet is the total base cutback for trenches in State Routes, it accounts for 1 foot cutback to each side of the trench." sqref="Q38:Q39 Q53:Q54" xr:uid="{2F870A10-4BCE-40E9-824B-3B5170492CDB}"/>
    <dataValidation allowBlank="1" showInputMessage="1" showErrorMessage="1" prompt="Enter linear feet of pipe by size in State Routes, EXCLUDING within intersections. _x000a_" sqref="T38:T39 T53:T54" xr:uid="{B8512E35-8B28-4F3E-B397-1ADB8D52E975}"/>
    <dataValidation allowBlank="1" showInputMessage="1" showErrorMessage="1" prompt="Surface Width (ft) = Trench Width (ft) + 2 feet. _x000a__x000a_NOTE: 2 feet is the total surface cutback for trenches in State Routes, it accounts for 1 foot cutback to each side of the trench." sqref="U38:U39 U53:U54" xr:uid="{0162BA80-E249-457F-AF2D-10276D8A3FDC}"/>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B384D731-18F9-4732-85BE-8226CEBDF74A}"/>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D7ED450B-04DE-45CB-AB1A-9FC55DFCEA4A}"/>
    <dataValidation allowBlank="1" showInputMessage="1" showErrorMessage="1" prompt="Enter pipe size, length and base factor for sewers in State Routes._x000a__x000a_NOTE: Base factor is base width for State 10&quot; Concrete Base / 9." sqref="P61:S61" xr:uid="{78E0A564-5A0D-4778-8A83-5F0CA14FD9B2}"/>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3A88790F-EE69-4845-B679-DF0BE4BD5ECC}"/>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D69DF4AA-0B96-446C-B5A1-428966D754B7}"/>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02A91F17-5EE9-4F69-9128-EBAB071EDC34}"/>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212F29FD-1A92-4C98-816C-DC0C22E2A9D1}"/>
    <dataValidation allowBlank="1" showInputMessage="1" showErrorMessage="1" prompt="Enter the size, material, and length of the existing sewer(s) to be lined." sqref="N70" xr:uid="{4F893C03-DB9A-480B-9191-4BB257458ADC}"/>
    <dataValidation allowBlank="1" showInputMessage="1" showErrorMessage="1" prompt="Enter the number of existing manholes to be lined." sqref="T70:V70" xr:uid="{A9148D2A-4A7A-48E0-A413-2EF96DDB35C1}"/>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2EBECD31-A247-41F0-B48C-E32810E4690F}"/>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D77244C6-D052-45A8-B7F0-52E868663371}"/>
    <dataValidation allowBlank="1" showInputMessage="1" showErrorMessage="1" prompt="Enter length and width of driveway disturbed. Depending on the area disturbed relative to the total area of the driveway, the driveway may have to be partially or fully replaced." sqref="J77:M77" xr:uid="{6A40EACD-931B-493A-B2D1-A7E048A2FBCA}"/>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61CA6655-871C-4087-843A-0404817612C5}"/>
    <dataValidation allowBlank="1" showInputMessage="1" showErrorMessage="1" prompt="Enter the number of ramps triggered by the sewer reconstruction or lining. " sqref="N80:P80" xr:uid="{4067F948-79F6-4138-8050-7CE89DB9AD5B}"/>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7A78ABC8-2AA2-4A61-A283-CDFF1181E1A1}"/>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6F1843CC-3BEA-47B5-B77E-ADD3702C1CD4}"/>
    <dataValidation allowBlank="1" showInputMessage="1" showErrorMessage="1" prompt="Enter the number of proposed inlets by size/type and the number of existing inlets to be abandoned." sqref="N85:P85" xr:uid="{D2E165AC-CF06-42DF-B358-58C50AD2E2CB}"/>
    <dataValidation allowBlank="1" showInputMessage="1" showErrorMessage="1" prompt="Enter the number of manholes by kind." sqref="K85:M85" xr:uid="{BD0EF8D2-2E13-4C89-B956-CA88D79D162E}"/>
    <dataValidation allowBlank="1" showInputMessage="1" showErrorMessage="1" prompt="Enter the number(s) and length(s) of 6&quot; DIP lateral replacements from the sewer to the curb trap._x000a_" sqref="E87" xr:uid="{A5BAA66A-ADD5-4A5C-9D26-14722A851F6E}"/>
    <dataValidation allowBlank="1" showInputMessage="1" showErrorMessage="1" prompt="Update the number of total pages." sqref="A94:W94" xr:uid="{B1C962FA-9B3D-43C1-9AEF-67E109A95C97}"/>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DF0BA6D8-1596-44C2-8835-2C90FBC9F1A6}"/>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73A6E1B8-FEC1-4E28-BC6B-7ECC1DDF999B}"/>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45BE281E-7C3E-4A9C-8973-6EA9067149B2}"/>
  </dataValidations>
  <pageMargins left="0.25" right="0.25" top="0.75" bottom="0.75" header="0.3" footer="0.3"/>
  <pageSetup paperSize="17" scale="55"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57BA-0C35-4362-8B78-202E0B92F3EE}">
  <sheetPr>
    <pageSetUpPr fitToPage="1"/>
  </sheetPr>
  <dimension ref="A1:AF94"/>
  <sheetViews>
    <sheetView showZeros="0" zoomScale="85" zoomScaleNormal="85" workbookViewId="0">
      <pane ySplit="1" topLeftCell="A74" activePane="bottomLeft" state="frozen"/>
      <selection pane="bottomLeft" activeCell="G104" sqref="G104:H104"/>
    </sheetView>
  </sheetViews>
  <sheetFormatPr defaultRowHeight="15" x14ac:dyDescent="0.25"/>
  <cols>
    <col min="1" max="1" width="9.140625" customWidth="1"/>
    <col min="2" max="2" width="10.85546875" customWidth="1"/>
    <col min="3" max="3" width="11.5703125" customWidth="1"/>
    <col min="4" max="4" width="12.7109375" bestFit="1" customWidth="1"/>
    <col min="5" max="5" width="11.28515625" customWidth="1"/>
    <col min="6" max="6" width="11"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11"/>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313</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645" priority="190" stopIfTrue="1" operator="equal">
      <formula>0</formula>
    </cfRule>
  </conditionalFormatting>
  <conditionalFormatting sqref="K1">
    <cfRule type="cellIs" dxfId="1644" priority="188" stopIfTrue="1" operator="equal">
      <formula>0</formula>
    </cfRule>
  </conditionalFormatting>
  <conditionalFormatting sqref="D1 B1">
    <cfRule type="cellIs" dxfId="1643" priority="189" stopIfTrue="1" operator="equal">
      <formula>0</formula>
    </cfRule>
  </conditionalFormatting>
  <conditionalFormatting sqref="Z1">
    <cfRule type="cellIs" dxfId="1642" priority="187" stopIfTrue="1" operator="equal">
      <formula>0</formula>
    </cfRule>
  </conditionalFormatting>
  <conditionalFormatting sqref="A2 D2 L2">
    <cfRule type="cellIs" dxfId="1641" priority="186" stopIfTrue="1" operator="equal">
      <formula>0</formula>
    </cfRule>
  </conditionalFormatting>
  <conditionalFormatting sqref="K2">
    <cfRule type="cellIs" dxfId="1640" priority="185" stopIfTrue="1" operator="equal">
      <formula>0</formula>
    </cfRule>
  </conditionalFormatting>
  <conditionalFormatting sqref="R77 W78:W92 R78:U92">
    <cfRule type="cellIs" dxfId="1639" priority="184" stopIfTrue="1" operator="equal">
      <formula>0</formula>
    </cfRule>
  </conditionalFormatting>
  <conditionalFormatting sqref="Z1">
    <cfRule type="cellIs" dxfId="1638" priority="183" stopIfTrue="1" operator="equal">
      <formula>0</formula>
    </cfRule>
  </conditionalFormatting>
  <conditionalFormatting sqref="B83:C83">
    <cfRule type="cellIs" dxfId="1637" priority="180" stopIfTrue="1" operator="equal">
      <formula>0</formula>
    </cfRule>
  </conditionalFormatting>
  <conditionalFormatting sqref="E83">
    <cfRule type="cellIs" dxfId="1636" priority="179" stopIfTrue="1" operator="equal">
      <formula>0</formula>
    </cfRule>
  </conditionalFormatting>
  <conditionalFormatting sqref="E79:E82">
    <cfRule type="cellIs" dxfId="1635" priority="181" stopIfTrue="1" operator="equal">
      <formula>0</formula>
    </cfRule>
  </conditionalFormatting>
  <conditionalFormatting sqref="B77 B78:E78 B79:C82">
    <cfRule type="cellIs" dxfId="1634" priority="182" stopIfTrue="1" operator="equal">
      <formula>0</formula>
    </cfRule>
  </conditionalFormatting>
  <conditionalFormatting sqref="D83">
    <cfRule type="cellIs" dxfId="1633" priority="178" stopIfTrue="1" operator="equal">
      <formula>0</formula>
    </cfRule>
  </conditionalFormatting>
  <conditionalFormatting sqref="J77">
    <cfRule type="cellIs" dxfId="1632" priority="177" stopIfTrue="1" operator="equal">
      <formula>0</formula>
    </cfRule>
  </conditionalFormatting>
  <conditionalFormatting sqref="B20 B21:E22 B23:F27">
    <cfRule type="cellIs" dxfId="1631" priority="176" stopIfTrue="1" operator="equal">
      <formula>0</formula>
    </cfRule>
  </conditionalFormatting>
  <conditionalFormatting sqref="P20">
    <cfRule type="cellIs" dxfId="1630" priority="175" stopIfTrue="1" operator="equal">
      <formula>0</formula>
    </cfRule>
  </conditionalFormatting>
  <conditionalFormatting sqref="T20">
    <cfRule type="cellIs" dxfId="1629" priority="174" stopIfTrue="1" operator="equal">
      <formula>0</formula>
    </cfRule>
  </conditionalFormatting>
  <conditionalFormatting sqref="X67:AA67">
    <cfRule type="cellIs" dxfId="1628" priority="173" stopIfTrue="1" operator="equal">
      <formula>0</formula>
    </cfRule>
  </conditionalFormatting>
  <conditionalFormatting sqref="F21:I22">
    <cfRule type="cellIs" dxfId="1627" priority="172" stopIfTrue="1" operator="equal">
      <formula>0</formula>
    </cfRule>
  </conditionalFormatting>
  <conditionalFormatting sqref="T21">
    <cfRule type="cellIs" dxfId="1626" priority="167" stopIfTrue="1" operator="equal">
      <formula>0</formula>
    </cfRule>
  </conditionalFormatting>
  <conditionalFormatting sqref="U21:W21">
    <cfRule type="cellIs" dxfId="1625" priority="168" stopIfTrue="1" operator="equal">
      <formula>0</formula>
    </cfRule>
  </conditionalFormatting>
  <conditionalFormatting sqref="I31 K31:L31 I28:O30 I32:M34 N31:O34">
    <cfRule type="cellIs" dxfId="1624" priority="171" stopIfTrue="1" operator="equal">
      <formula>0</formula>
    </cfRule>
  </conditionalFormatting>
  <conditionalFormatting sqref="P21:S21">
    <cfRule type="cellIs" dxfId="1623" priority="170" stopIfTrue="1" operator="equal">
      <formula>0</formula>
    </cfRule>
  </conditionalFormatting>
  <conditionalFormatting sqref="T6">
    <cfRule type="cellIs" dxfId="1622" priority="169" stopIfTrue="1" operator="equal">
      <formula>0</formula>
    </cfRule>
  </conditionalFormatting>
  <conditionalFormatting sqref="P35:S35">
    <cfRule type="cellIs" dxfId="1621" priority="153" stopIfTrue="1" operator="equal">
      <formula>0</formula>
    </cfRule>
  </conditionalFormatting>
  <conditionalFormatting sqref="Q63:Q66">
    <cfRule type="cellIs" dxfId="1620" priority="123" stopIfTrue="1" operator="equal">
      <formula>0</formula>
    </cfRule>
  </conditionalFormatting>
  <conditionalFormatting sqref="B35:E35">
    <cfRule type="cellIs" dxfId="1619" priority="166" stopIfTrue="1" operator="equal">
      <formula>0</formula>
    </cfRule>
  </conditionalFormatting>
  <conditionalFormatting sqref="T35">
    <cfRule type="cellIs" dxfId="1618" priority="142" stopIfTrue="1" operator="equal">
      <formula>0</formula>
    </cfRule>
  </conditionalFormatting>
  <conditionalFormatting sqref="W35">
    <cfRule type="cellIs" dxfId="1617" priority="147" stopIfTrue="1" operator="equal">
      <formula>0</formula>
    </cfRule>
  </conditionalFormatting>
  <conditionalFormatting sqref="W35">
    <cfRule type="cellIs" dxfId="1616" priority="146" stopIfTrue="1" operator="equal">
      <formula>0</formula>
    </cfRule>
  </conditionalFormatting>
  <conditionalFormatting sqref="U35">
    <cfRule type="cellIs" dxfId="1615" priority="144" stopIfTrue="1" operator="equal">
      <formula>0</formula>
    </cfRule>
  </conditionalFormatting>
  <conditionalFormatting sqref="U35">
    <cfRule type="cellIs" dxfId="1614" priority="143" stopIfTrue="1" operator="equal">
      <formula>0</formula>
    </cfRule>
  </conditionalFormatting>
  <conditionalFormatting sqref="J35">
    <cfRule type="cellIs" dxfId="1613" priority="165" stopIfTrue="1" operator="equal">
      <formula>0</formula>
    </cfRule>
  </conditionalFormatting>
  <conditionalFormatting sqref="P37 T37 B37 G58:Q59 J53:O54 B38:E39 V38:W38 P61 B40:D51 G55:G57 S55:T56 F40:P51 S40:T51 W40:W51 T58:U59 T57 S57:S59 W55:W59 I55:P57 G38:G39 J38:O39 R38:S38">
    <cfRule type="cellIs" dxfId="1612" priority="141" stopIfTrue="1" operator="equal">
      <formula>0</formula>
    </cfRule>
  </conditionalFormatting>
  <conditionalFormatting sqref="U67">
    <cfRule type="cellIs" dxfId="1611" priority="112" stopIfTrue="1" operator="equal">
      <formula>0</formula>
    </cfRule>
  </conditionalFormatting>
  <conditionalFormatting sqref="V67">
    <cfRule type="cellIs" dxfId="1610" priority="113" stopIfTrue="1" operator="equal">
      <formula>0</formula>
    </cfRule>
  </conditionalFormatting>
  <conditionalFormatting sqref="V35">
    <cfRule type="cellIs" dxfId="1609" priority="145" stopIfTrue="1" operator="equal">
      <formula>0</formula>
    </cfRule>
  </conditionalFormatting>
  <conditionalFormatting sqref="V35">
    <cfRule type="cellIs" dxfId="1608" priority="148" stopIfTrue="1" operator="equal">
      <formula>0</formula>
    </cfRule>
  </conditionalFormatting>
  <conditionalFormatting sqref="I63 K63:L63 I61:O62 I64:M66 N63:O66">
    <cfRule type="cellIs" dxfId="1607" priority="136" stopIfTrue="1" operator="equal">
      <formula>0</formula>
    </cfRule>
  </conditionalFormatting>
  <conditionalFormatting sqref="R53:S53">
    <cfRule type="cellIs" dxfId="1606" priority="135" stopIfTrue="1" operator="equal">
      <formula>0</formula>
    </cfRule>
  </conditionalFormatting>
  <conditionalFormatting sqref="L35:M35">
    <cfRule type="cellIs" dxfId="1605" priority="164" stopIfTrue="1" operator="equal">
      <formula>0</formula>
    </cfRule>
  </conditionalFormatting>
  <conditionalFormatting sqref="N35">
    <cfRule type="cellIs" dxfId="1604" priority="163" stopIfTrue="1" operator="equal">
      <formula>0</formula>
    </cfRule>
  </conditionalFormatting>
  <conditionalFormatting sqref="T52">
    <cfRule type="cellIs" dxfId="1603" priority="138" stopIfTrue="1" operator="equal">
      <formula>0</formula>
    </cfRule>
  </conditionalFormatting>
  <conditionalFormatting sqref="V31:V34">
    <cfRule type="cellIs" dxfId="1602" priority="156" stopIfTrue="1" operator="equal">
      <formula>0</formula>
    </cfRule>
  </conditionalFormatting>
  <conditionalFormatting sqref="I35">
    <cfRule type="cellIs" dxfId="1601" priority="162" stopIfTrue="1" operator="equal">
      <formula>0</formula>
    </cfRule>
  </conditionalFormatting>
  <conditionalFormatting sqref="K70:L71 K74:L74 H73">
    <cfRule type="cellIs" dxfId="1600" priority="97" stopIfTrue="1" operator="equal">
      <formula>0</formula>
    </cfRule>
  </conditionalFormatting>
  <conditionalFormatting sqref="K35">
    <cfRule type="cellIs" dxfId="1599" priority="161" stopIfTrue="1" operator="equal">
      <formula>0</formula>
    </cfRule>
  </conditionalFormatting>
  <conditionalFormatting sqref="P28:R28">
    <cfRule type="cellIs" dxfId="1598" priority="160" stopIfTrue="1" operator="equal">
      <formula>0</formula>
    </cfRule>
  </conditionalFormatting>
  <conditionalFormatting sqref="S28">
    <cfRule type="cellIs" dxfId="1597" priority="159" stopIfTrue="1" operator="equal">
      <formula>0</formula>
    </cfRule>
  </conditionalFormatting>
  <conditionalFormatting sqref="T28:V28">
    <cfRule type="cellIs" dxfId="1596" priority="158" stopIfTrue="1" operator="equal">
      <formula>0</formula>
    </cfRule>
  </conditionalFormatting>
  <conditionalFormatting sqref="W28">
    <cfRule type="cellIs" dxfId="1595" priority="157" stopIfTrue="1" operator="equal">
      <formula>0</formula>
    </cfRule>
  </conditionalFormatting>
  <conditionalFormatting sqref="N67">
    <cfRule type="cellIs" dxfId="1594" priority="131" stopIfTrue="1" operator="equal">
      <formula>0</formula>
    </cfRule>
  </conditionalFormatting>
  <conditionalFormatting sqref="P60:R60">
    <cfRule type="cellIs" dxfId="1593" priority="128" stopIfTrue="1" operator="equal">
      <formula>0</formula>
    </cfRule>
  </conditionalFormatting>
  <conditionalFormatting sqref="Q31:Q34">
    <cfRule type="cellIs" dxfId="1592" priority="155" stopIfTrue="1" operator="equal">
      <formula>0</formula>
    </cfRule>
  </conditionalFormatting>
  <conditionalFormatting sqref="W67">
    <cfRule type="cellIs" dxfId="1591" priority="114" stopIfTrue="1" operator="equal">
      <formula>0</formula>
    </cfRule>
  </conditionalFormatting>
  <conditionalFormatting sqref="U67">
    <cfRule type="cellIs" dxfId="1590" priority="111" stopIfTrue="1" operator="equal">
      <formula>0</formula>
    </cfRule>
  </conditionalFormatting>
  <conditionalFormatting sqref="T67">
    <cfRule type="cellIs" dxfId="1589" priority="110" stopIfTrue="1" operator="equal">
      <formula>0</formula>
    </cfRule>
  </conditionalFormatting>
  <conditionalFormatting sqref="Q31:Q34">
    <cfRule type="cellIs" dxfId="1588" priority="154" stopIfTrue="1" operator="equal">
      <formula>0</formula>
    </cfRule>
  </conditionalFormatting>
  <conditionalFormatting sqref="P32">
    <cfRule type="cellIs" dxfId="1587" priority="152" stopIfTrue="1" operator="equal">
      <formula>0</formula>
    </cfRule>
  </conditionalFormatting>
  <conditionalFormatting sqref="S60">
    <cfRule type="cellIs" dxfId="1586" priority="127" stopIfTrue="1" operator="equal">
      <formula>0</formula>
    </cfRule>
  </conditionalFormatting>
  <conditionalFormatting sqref="T63:T66">
    <cfRule type="cellIs" dxfId="1585" priority="124" stopIfTrue="1" operator="equal">
      <formula>0</formula>
    </cfRule>
  </conditionalFormatting>
  <conditionalFormatting sqref="T63:T66">
    <cfRule type="cellIs" dxfId="1584" priority="119" stopIfTrue="1" operator="equal">
      <formula>0</formula>
    </cfRule>
  </conditionalFormatting>
  <conditionalFormatting sqref="P67:Q67">
    <cfRule type="cellIs" dxfId="1583" priority="121" stopIfTrue="1" operator="equal">
      <formula>0</formula>
    </cfRule>
  </conditionalFormatting>
  <conditionalFormatting sqref="V31:V34">
    <cfRule type="cellIs" dxfId="1582" priority="151" stopIfTrue="1" operator="equal">
      <formula>0</formula>
    </cfRule>
  </conditionalFormatting>
  <conditionalFormatting sqref="P31">
    <cfRule type="cellIs" dxfId="1581" priority="150" stopIfTrue="1" operator="equal">
      <formula>0</formula>
    </cfRule>
  </conditionalFormatting>
  <conditionalFormatting sqref="V67">
    <cfRule type="cellIs" dxfId="1580" priority="116" stopIfTrue="1" operator="equal">
      <formula>0</formula>
    </cfRule>
  </conditionalFormatting>
  <conditionalFormatting sqref="P67:Q67">
    <cfRule type="cellIs" dxfId="1579" priority="117" stopIfTrue="1" operator="equal">
      <formula>0</formula>
    </cfRule>
  </conditionalFormatting>
  <conditionalFormatting sqref="F35">
    <cfRule type="cellIs" dxfId="1578" priority="105" stopIfTrue="1" operator="equal">
      <formula>0</formula>
    </cfRule>
  </conditionalFormatting>
  <conditionalFormatting sqref="P35:S35">
    <cfRule type="cellIs" dxfId="1577" priority="149" stopIfTrue="1" operator="equal">
      <formula>0</formula>
    </cfRule>
  </conditionalFormatting>
  <conditionalFormatting sqref="G35">
    <cfRule type="cellIs" dxfId="1576" priority="104" stopIfTrue="1" operator="equal">
      <formula>0</formula>
    </cfRule>
  </conditionalFormatting>
  <conditionalFormatting sqref="B31 D31:E31 B28:H30 B32:F34 G31:H34">
    <cfRule type="cellIs" dxfId="1575" priority="106" stopIfTrue="1" operator="equal">
      <formula>0</formula>
    </cfRule>
  </conditionalFormatting>
  <conditionalFormatting sqref="U55:U57">
    <cfRule type="cellIs" dxfId="1574" priority="108" stopIfTrue="1" operator="equal">
      <formula>0</formula>
    </cfRule>
  </conditionalFormatting>
  <conditionalFormatting sqref="V53:W53">
    <cfRule type="cellIs" dxfId="1573" priority="134" stopIfTrue="1" operator="equal">
      <formula>0</formula>
    </cfRule>
  </conditionalFormatting>
  <conditionalFormatting sqref="B63 D63:E63 B61:H62 B64:F66 G63:H66">
    <cfRule type="cellIs" dxfId="1572" priority="102" stopIfTrue="1" operator="equal">
      <formula>0</formula>
    </cfRule>
  </conditionalFormatting>
  <conditionalFormatting sqref="B58:D59 B54:E54 F55:F59 B52:B53 E53 C55:D57">
    <cfRule type="cellIs" dxfId="1571" priority="140" stopIfTrue="1" operator="equal">
      <formula>0</formula>
    </cfRule>
  </conditionalFormatting>
  <conditionalFormatting sqref="P52">
    <cfRule type="cellIs" dxfId="1570" priority="139" stopIfTrue="1" operator="equal">
      <formula>0</formula>
    </cfRule>
  </conditionalFormatting>
  <conditionalFormatting sqref="G53:G54">
    <cfRule type="cellIs" dxfId="1569" priority="137" stopIfTrue="1" operator="equal">
      <formula>0</formula>
    </cfRule>
  </conditionalFormatting>
  <conditionalFormatting sqref="J67">
    <cfRule type="cellIs" dxfId="1568" priority="133" stopIfTrue="1" operator="equal">
      <formula>0</formula>
    </cfRule>
  </conditionalFormatting>
  <conditionalFormatting sqref="L67">
    <cfRule type="cellIs" dxfId="1567" priority="132" stopIfTrue="1" operator="equal">
      <formula>0</formula>
    </cfRule>
  </conditionalFormatting>
  <conditionalFormatting sqref="Q55:Q57">
    <cfRule type="cellIs" dxfId="1566" priority="109" stopIfTrue="1" operator="equal">
      <formula>0</formula>
    </cfRule>
  </conditionalFormatting>
  <conditionalFormatting sqref="W67">
    <cfRule type="cellIs" dxfId="1565" priority="115" stopIfTrue="1" operator="equal">
      <formula>0</formula>
    </cfRule>
  </conditionalFormatting>
  <conditionalFormatting sqref="AB21:AC24 Y21 Y15:AA20 AB15:AC16">
    <cfRule type="cellIs" dxfId="1564" priority="107" stopIfTrue="1" operator="equal">
      <formula>0</formula>
    </cfRule>
  </conditionalFormatting>
  <conditionalFormatting sqref="K67">
    <cfRule type="cellIs" dxfId="1563" priority="129" stopIfTrue="1" operator="equal">
      <formula>0</formula>
    </cfRule>
  </conditionalFormatting>
  <conditionalFormatting sqref="Q63:Q66">
    <cfRule type="cellIs" dxfId="1562" priority="122" stopIfTrue="1" operator="equal">
      <formula>0</formula>
    </cfRule>
  </conditionalFormatting>
  <conditionalFormatting sqref="I67">
    <cfRule type="cellIs" dxfId="1561" priority="130" stopIfTrue="1" operator="equal">
      <formula>0</formula>
    </cfRule>
  </conditionalFormatting>
  <conditionalFormatting sqref="T60:V60">
    <cfRule type="cellIs" dxfId="1560" priority="126" stopIfTrue="1" operator="equal">
      <formula>0</formula>
    </cfRule>
  </conditionalFormatting>
  <conditionalFormatting sqref="W60">
    <cfRule type="cellIs" dxfId="1559" priority="125" stopIfTrue="1" operator="equal">
      <formula>0</formula>
    </cfRule>
  </conditionalFormatting>
  <conditionalFormatting sqref="P64">
    <cfRule type="cellIs" dxfId="1558" priority="120" stopIfTrue="1" operator="equal">
      <formula>0</formula>
    </cfRule>
  </conditionalFormatting>
  <conditionalFormatting sqref="P63">
    <cfRule type="cellIs" dxfId="1557" priority="118" stopIfTrue="1" operator="equal">
      <formula>0</formula>
    </cfRule>
  </conditionalFormatting>
  <conditionalFormatting sqref="B67:E67">
    <cfRule type="cellIs" dxfId="1556" priority="103" stopIfTrue="1" operator="equal">
      <formula>0</formula>
    </cfRule>
  </conditionalFormatting>
  <conditionalFormatting sqref="G67">
    <cfRule type="cellIs" dxfId="1555" priority="100" stopIfTrue="1" operator="equal">
      <formula>0</formula>
    </cfRule>
  </conditionalFormatting>
  <conditionalFormatting sqref="F67">
    <cfRule type="cellIs" dxfId="1554" priority="101" stopIfTrue="1" operator="equal">
      <formula>0</formula>
    </cfRule>
  </conditionalFormatting>
  <conditionalFormatting sqref="E70:F74">
    <cfRule type="cellIs" dxfId="1553" priority="98" stopIfTrue="1" operator="equal">
      <formula>0</formula>
    </cfRule>
  </conditionalFormatting>
  <conditionalFormatting sqref="AB53:AC56 Y53 Y48:AA52 AB48:AC48">
    <cfRule type="cellIs" dxfId="1552" priority="99" stopIfTrue="1" operator="equal">
      <formula>0</formula>
    </cfRule>
  </conditionalFormatting>
  <conditionalFormatting sqref="P87:P93 N85:N92">
    <cfRule type="cellIs" dxfId="1551" priority="73" stopIfTrue="1" operator="equal">
      <formula>0</formula>
    </cfRule>
  </conditionalFormatting>
  <conditionalFormatting sqref="T61">
    <cfRule type="cellIs" dxfId="1550" priority="96" stopIfTrue="1" operator="equal">
      <formula>0</formula>
    </cfRule>
  </conditionalFormatting>
  <conditionalFormatting sqref="S67">
    <cfRule type="cellIs" dxfId="1549" priority="95" stopIfTrue="1" operator="equal">
      <formula>0</formula>
    </cfRule>
  </conditionalFormatting>
  <conditionalFormatting sqref="S67">
    <cfRule type="cellIs" dxfId="1548" priority="94" stopIfTrue="1" operator="equal">
      <formula>0</formula>
    </cfRule>
  </conditionalFormatting>
  <conditionalFormatting sqref="R67">
    <cfRule type="cellIs" dxfId="1547" priority="93" stopIfTrue="1" operator="equal">
      <formula>0</formula>
    </cfRule>
  </conditionalFormatting>
  <conditionalFormatting sqref="F83:G83">
    <cfRule type="cellIs" dxfId="1546" priority="90" stopIfTrue="1" operator="equal">
      <formula>0</formula>
    </cfRule>
  </conditionalFormatting>
  <conditionalFormatting sqref="I83">
    <cfRule type="cellIs" dxfId="1545" priority="89" stopIfTrue="1" operator="equal">
      <formula>0</formula>
    </cfRule>
  </conditionalFormatting>
  <conditionalFormatting sqref="I79:I82">
    <cfRule type="cellIs" dxfId="1544" priority="91" stopIfTrue="1" operator="equal">
      <formula>0</formula>
    </cfRule>
  </conditionalFormatting>
  <conditionalFormatting sqref="F77 F78:I78 F79:G82">
    <cfRule type="cellIs" dxfId="1543" priority="92" stopIfTrue="1" operator="equal">
      <formula>0</formula>
    </cfRule>
  </conditionalFormatting>
  <conditionalFormatting sqref="H83">
    <cfRule type="cellIs" dxfId="1542" priority="88" stopIfTrue="1" operator="equal">
      <formula>0</formula>
    </cfRule>
  </conditionalFormatting>
  <conditionalFormatting sqref="J83:K83">
    <cfRule type="cellIs" dxfId="1541" priority="85" stopIfTrue="1" operator="equal">
      <formula>0</formula>
    </cfRule>
  </conditionalFormatting>
  <conditionalFormatting sqref="M83">
    <cfRule type="cellIs" dxfId="1540" priority="84" stopIfTrue="1" operator="equal">
      <formula>0</formula>
    </cfRule>
  </conditionalFormatting>
  <conditionalFormatting sqref="M79:M82">
    <cfRule type="cellIs" dxfId="1539" priority="86" stopIfTrue="1" operator="equal">
      <formula>0</formula>
    </cfRule>
  </conditionalFormatting>
  <conditionalFormatting sqref="J78:M78 J79:K82">
    <cfRule type="cellIs" dxfId="1538" priority="87" stopIfTrue="1" operator="equal">
      <formula>0</formula>
    </cfRule>
  </conditionalFormatting>
  <conditionalFormatting sqref="L83">
    <cfRule type="cellIs" dxfId="1537" priority="83" stopIfTrue="1" operator="equal">
      <formula>0</formula>
    </cfRule>
  </conditionalFormatting>
  <conditionalFormatting sqref="N83">
    <cfRule type="cellIs" dxfId="1536" priority="82" stopIfTrue="1" operator="equal">
      <formula>0</formula>
    </cfRule>
  </conditionalFormatting>
  <conditionalFormatting sqref="N78">
    <cfRule type="cellIs" dxfId="1535" priority="78" stopIfTrue="1" operator="equal">
      <formula>0</formula>
    </cfRule>
  </conditionalFormatting>
  <conditionalFormatting sqref="N79:O79">
    <cfRule type="cellIs" dxfId="1534" priority="81" stopIfTrue="1" operator="equal">
      <formula>0</formula>
    </cfRule>
  </conditionalFormatting>
  <conditionalFormatting sqref="O79">
    <cfRule type="cellIs" dxfId="1533" priority="79" stopIfTrue="1" operator="equal">
      <formula>0</formula>
    </cfRule>
  </conditionalFormatting>
  <conditionalFormatting sqref="P79">
    <cfRule type="cellIs" dxfId="1532" priority="80" stopIfTrue="1" operator="equal">
      <formula>0</formula>
    </cfRule>
  </conditionalFormatting>
  <conditionalFormatting sqref="P78">
    <cfRule type="cellIs" dxfId="1531" priority="77" stopIfTrue="1" operator="equal">
      <formula>0</formula>
    </cfRule>
  </conditionalFormatting>
  <conditionalFormatting sqref="P79">
    <cfRule type="cellIs" dxfId="1530" priority="76" stopIfTrue="1" operator="equal">
      <formula>0</formula>
    </cfRule>
  </conditionalFormatting>
  <conditionalFormatting sqref="O79">
    <cfRule type="cellIs" dxfId="1529" priority="74" stopIfTrue="1" operator="equal">
      <formula>0</formula>
    </cfRule>
  </conditionalFormatting>
  <conditionalFormatting sqref="O78">
    <cfRule type="cellIs" dxfId="1528" priority="75" stopIfTrue="1" operator="equal">
      <formula>0</formula>
    </cfRule>
  </conditionalFormatting>
  <conditionalFormatting sqref="P86">
    <cfRule type="cellIs" dxfId="1527" priority="72" stopIfTrue="1" operator="equal">
      <formula>0</formula>
    </cfRule>
  </conditionalFormatting>
  <conditionalFormatting sqref="K90">
    <cfRule type="cellIs" dxfId="1526" priority="69" stopIfTrue="1" operator="equal">
      <formula>0</formula>
    </cfRule>
  </conditionalFormatting>
  <conditionalFormatting sqref="M87:M93 K85:K89 K91">
    <cfRule type="cellIs" dxfId="1525" priority="71" stopIfTrue="1" operator="equal">
      <formula>0</formula>
    </cfRule>
  </conditionalFormatting>
  <conditionalFormatting sqref="M86">
    <cfRule type="cellIs" dxfId="1524" priority="70" stopIfTrue="1" operator="equal">
      <formula>0</formula>
    </cfRule>
  </conditionalFormatting>
  <conditionalFormatting sqref="Q40:Q51">
    <cfRule type="cellIs" dxfId="1523" priority="51" stopIfTrue="1" operator="equal">
      <formula>0</formula>
    </cfRule>
  </conditionalFormatting>
  <conditionalFormatting sqref="E40:E51">
    <cfRule type="cellIs" dxfId="1522" priority="52" stopIfTrue="1" operator="equal">
      <formula>0</formula>
    </cfRule>
  </conditionalFormatting>
  <conditionalFormatting sqref="R40:R51">
    <cfRule type="cellIs" dxfId="1521" priority="50" stopIfTrue="1" operator="equal">
      <formula>0</formula>
    </cfRule>
  </conditionalFormatting>
  <conditionalFormatting sqref="U40:U51">
    <cfRule type="cellIs" dxfId="1520" priority="49" stopIfTrue="1" operator="equal">
      <formula>0</formula>
    </cfRule>
  </conditionalFormatting>
  <conditionalFormatting sqref="V40:V51">
    <cfRule type="cellIs" dxfId="1519" priority="48" stopIfTrue="1" operator="equal">
      <formula>0</formula>
    </cfRule>
  </conditionalFormatting>
  <conditionalFormatting sqref="E55:E59">
    <cfRule type="cellIs" dxfId="1518" priority="47" stopIfTrue="1" operator="equal">
      <formula>0</formula>
    </cfRule>
  </conditionalFormatting>
  <conditionalFormatting sqref="R55:R59">
    <cfRule type="cellIs" dxfId="1517" priority="46" stopIfTrue="1" operator="equal">
      <formula>0</formula>
    </cfRule>
  </conditionalFormatting>
  <conditionalFormatting sqref="V55:V59">
    <cfRule type="cellIs" dxfId="1516" priority="45" stopIfTrue="1" operator="equal">
      <formula>0</formula>
    </cfRule>
  </conditionalFormatting>
  <conditionalFormatting sqref="M67">
    <cfRule type="cellIs" dxfId="1515" priority="44" stopIfTrue="1" operator="equal">
      <formula>0</formula>
    </cfRule>
  </conditionalFormatting>
  <conditionalFormatting sqref="W63:W66">
    <cfRule type="cellIs" dxfId="1514" priority="43" stopIfTrue="1" operator="equal">
      <formula>0</formula>
    </cfRule>
  </conditionalFormatting>
  <conditionalFormatting sqref="S63:S66">
    <cfRule type="cellIs" dxfId="1513" priority="42" stopIfTrue="1" operator="equal">
      <formula>0</formula>
    </cfRule>
  </conditionalFormatting>
  <conditionalFormatting sqref="H55:H57">
    <cfRule type="cellIs" dxfId="1512" priority="41" stopIfTrue="1" operator="equal">
      <formula>0</formula>
    </cfRule>
  </conditionalFormatting>
  <conditionalFormatting sqref="T31:T34">
    <cfRule type="cellIs" dxfId="1511" priority="40" stopIfTrue="1" operator="equal">
      <formula>0</formula>
    </cfRule>
  </conditionalFormatting>
  <conditionalFormatting sqref="F38:F39">
    <cfRule type="cellIs" dxfId="1510" priority="39" stopIfTrue="1" operator="equal">
      <formula>0</formula>
    </cfRule>
  </conditionalFormatting>
  <conditionalFormatting sqref="H38:I39">
    <cfRule type="cellIs" dxfId="1509" priority="38" stopIfTrue="1" operator="equal">
      <formula>0</formula>
    </cfRule>
  </conditionalFormatting>
  <conditionalFormatting sqref="P38:Q38">
    <cfRule type="cellIs" dxfId="1508" priority="37" stopIfTrue="1" operator="equal">
      <formula>0</formula>
    </cfRule>
  </conditionalFormatting>
  <conditionalFormatting sqref="U38">
    <cfRule type="cellIs" dxfId="1507" priority="36" stopIfTrue="1" operator="equal">
      <formula>0</formula>
    </cfRule>
  </conditionalFormatting>
  <conditionalFormatting sqref="T38">
    <cfRule type="cellIs" dxfId="1506" priority="35" stopIfTrue="1" operator="equal">
      <formula>0</formula>
    </cfRule>
  </conditionalFormatting>
  <conditionalFormatting sqref="I53:I54">
    <cfRule type="cellIs" dxfId="1505" priority="33" stopIfTrue="1" operator="equal">
      <formula>0</formula>
    </cfRule>
  </conditionalFormatting>
  <conditionalFormatting sqref="F53:F54">
    <cfRule type="cellIs" dxfId="1504" priority="34" stopIfTrue="1" operator="equal">
      <formula>0</formula>
    </cfRule>
  </conditionalFormatting>
  <conditionalFormatting sqref="P53:Q53">
    <cfRule type="cellIs" dxfId="1503" priority="32" stopIfTrue="1" operator="equal">
      <formula>0</formula>
    </cfRule>
  </conditionalFormatting>
  <conditionalFormatting sqref="U53">
    <cfRule type="cellIs" dxfId="1502" priority="31" stopIfTrue="1" operator="equal">
      <formula>0</formula>
    </cfRule>
  </conditionalFormatting>
  <conditionalFormatting sqref="T53">
    <cfRule type="cellIs" dxfId="1501" priority="30" stopIfTrue="1" operator="equal">
      <formula>0</formula>
    </cfRule>
  </conditionalFormatting>
  <conditionalFormatting sqref="B60:H60">
    <cfRule type="cellIs" dxfId="1500" priority="29" stopIfTrue="1" operator="equal">
      <formula>0</formula>
    </cfRule>
  </conditionalFormatting>
  <conditionalFormatting sqref="I60:O60">
    <cfRule type="cellIs" dxfId="1499" priority="28" stopIfTrue="1" operator="equal">
      <formula>0</formula>
    </cfRule>
  </conditionalFormatting>
  <conditionalFormatting sqref="Y47:AC47">
    <cfRule type="cellIs" dxfId="1498" priority="27" stopIfTrue="1" operator="equal">
      <formula>0</formula>
    </cfRule>
  </conditionalFormatting>
  <conditionalFormatting sqref="N80">
    <cfRule type="cellIs" dxfId="1497" priority="26" stopIfTrue="1" operator="equal">
      <formula>0</formula>
    </cfRule>
  </conditionalFormatting>
  <conditionalFormatting sqref="H53:H54">
    <cfRule type="cellIs" dxfId="1496" priority="25" stopIfTrue="1" operator="equal">
      <formula>0</formula>
    </cfRule>
  </conditionalFormatting>
  <conditionalFormatting sqref="C53:D53">
    <cfRule type="cellIs" dxfId="1495" priority="24" stopIfTrue="1" operator="equal">
      <formula>0</formula>
    </cfRule>
  </conditionalFormatting>
  <conditionalFormatting sqref="B55:B57">
    <cfRule type="cellIs" dxfId="1494" priority="23" stopIfTrue="1" operator="equal">
      <formula>0</formula>
    </cfRule>
  </conditionalFormatting>
  <conditionalFormatting sqref="O1">
    <cfRule type="cellIs" dxfId="1493" priority="22" stopIfTrue="1" operator="equal">
      <formula>0</formula>
    </cfRule>
  </conditionalFormatting>
  <conditionalFormatting sqref="B93:C93">
    <cfRule type="cellIs" dxfId="80" priority="7" stopIfTrue="1" operator="equal">
      <formula>0</formula>
    </cfRule>
  </conditionalFormatting>
  <conditionalFormatting sqref="D88:D92">
    <cfRule type="cellIs" dxfId="79" priority="9" stopIfTrue="1" operator="equal">
      <formula>0</formula>
    </cfRule>
  </conditionalFormatting>
  <conditionalFormatting sqref="D93">
    <cfRule type="cellIs" dxfId="78" priority="8" stopIfTrue="1" operator="equal">
      <formula>0</formula>
    </cfRule>
  </conditionalFormatting>
  <conditionalFormatting sqref="G93">
    <cfRule type="cellIs" dxfId="77" priority="6" stopIfTrue="1" operator="equal">
      <formula>0</formula>
    </cfRule>
  </conditionalFormatting>
  <conditionalFormatting sqref="H93:I93">
    <cfRule type="cellIs" dxfId="76" priority="4" stopIfTrue="1" operator="equal">
      <formula>0</formula>
    </cfRule>
  </conditionalFormatting>
  <conditionalFormatting sqref="J93">
    <cfRule type="cellIs" dxfId="75" priority="5" stopIfTrue="1" operator="equal">
      <formula>0</formula>
    </cfRule>
  </conditionalFormatting>
  <conditionalFormatting sqref="E93:F93">
    <cfRule type="cellIs" dxfId="74" priority="3" stopIfTrue="1" operator="equal">
      <formula>0</formula>
    </cfRule>
  </conditionalFormatting>
  <conditionalFormatting sqref="G88:G92">
    <cfRule type="cellIs" dxfId="73" priority="2" stopIfTrue="1" operator="equal">
      <formula>0</formula>
    </cfRule>
  </conditionalFormatting>
  <conditionalFormatting sqref="J88:J92">
    <cfRule type="cellIs" dxfId="72"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D26C0CAE-B557-40CF-A765-1CF3440BB55A}"/>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D04FCF1B-9B75-4AAA-8A74-E73246ABA223}"/>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31A79BD2-4D3C-4254-A423-A1AD50E8209B}"/>
    <dataValidation allowBlank="1" showInputMessage="1" showErrorMessage="1" prompt="Update the number of total pages." sqref="A94:W94" xr:uid="{B791F200-0276-4C87-887A-A51292A7A104}"/>
    <dataValidation allowBlank="1" showInputMessage="1" showErrorMessage="1" prompt="Enter the number(s) and length(s) of 6&quot; DIP lateral replacements from the sewer to the curb trap._x000a_" sqref="E87" xr:uid="{AC336B47-324D-449C-846D-EA25E5DF43F3}"/>
    <dataValidation allowBlank="1" showInputMessage="1" showErrorMessage="1" prompt="Enter the number of manholes by kind." sqref="K85:M85" xr:uid="{82268D09-79AC-421A-9EE7-C30C4577ECB0}"/>
    <dataValidation allowBlank="1" showInputMessage="1" showErrorMessage="1" prompt="Enter the number of proposed inlets by size/type and the number of existing inlets to be abandoned." sqref="N85:P85" xr:uid="{E0AD8A92-0128-4556-B449-76F949ED3552}"/>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B4A83452-DA3A-4C75-9B4A-32821F42C200}"/>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18A68CED-4B11-4CBF-BCC1-281A0013057E}"/>
    <dataValidation allowBlank="1" showInputMessage="1" showErrorMessage="1" prompt="Enter the number of ramps triggered by the sewer reconstruction or lining. " sqref="N80:P80" xr:uid="{678D26D5-9A99-43E5-88A2-402A394BB786}"/>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9982F5A3-DD66-4842-8E94-D2EE66014904}"/>
    <dataValidation allowBlank="1" showInputMessage="1" showErrorMessage="1" prompt="Enter length and width of driveway disturbed. Depending on the area disturbed relative to the total area of the driveway, the driveway may have to be partially or fully replaced." sqref="J77:M77" xr:uid="{3CA7C7E3-F4A5-4760-9B5B-4BE9171098D3}"/>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D2E9655A-EC16-43A5-AC5A-AC784C0D9FB7}"/>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240B1BB5-59FB-4850-AF08-A7F7CFB7E8C4}"/>
    <dataValidation allowBlank="1" showInputMessage="1" showErrorMessage="1" prompt="Enter the number of existing manholes to be lined." sqref="T70:V70" xr:uid="{6AB28C7A-9161-4C0C-826F-30C4F735E648}"/>
    <dataValidation allowBlank="1" showInputMessage="1" showErrorMessage="1" prompt="Enter the size, material, and length of the existing sewer(s) to be lined." sqref="N70" xr:uid="{36DF3326-C89F-4DF3-AA56-6CD8CC33AB13}"/>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1A1205F9-DFCA-40E7-97C5-CDDE0C6A811C}"/>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4803328D-1D91-439F-9FA0-FD4C76013C0F}"/>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01C83EB1-52C0-4113-9E32-B6047B2CFF43}"/>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E89D307C-1127-4390-8F9C-70279BF30858}"/>
    <dataValidation allowBlank="1" showInputMessage="1" showErrorMessage="1" prompt="Enter pipe size, length and base factor for sewers in State Routes._x000a__x000a_NOTE: Base factor is base width for State 10&quot; Concrete Base / 9." sqref="P61:S61" xr:uid="{71A3DAF2-AD5D-42E6-B303-57A52B90D422}"/>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91EAF164-501A-4AEE-8F8F-952A20CDF49D}"/>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75F6A6B5-A1CA-47EF-8894-71E66F63939F}"/>
    <dataValidation allowBlank="1" showInputMessage="1" showErrorMessage="1" prompt="Surface Width (ft) = Trench Width (ft) + 2 feet. _x000a__x000a_NOTE: 2 feet is the total surface cutback for trenches in State Routes, it accounts for 1 foot cutback to each side of the trench." sqref="U38:U39 U53:U54" xr:uid="{8F467A1C-2B2F-4C65-A57F-092BE9C7DF15}"/>
    <dataValidation allowBlank="1" showInputMessage="1" showErrorMessage="1" prompt="Enter linear feet of pipe by size in State Routes, EXCLUDING within intersections. _x000a_" sqref="T38:T39 T53:T54" xr:uid="{76FCF3B1-4E9D-416D-99B5-418A2E234DEE}"/>
    <dataValidation allowBlank="1" showInputMessage="1" showErrorMessage="1" prompt="Base Width (ft) = Trench Width (ft) + 2 feet. _x000a__x000a_NOTE: 2 feet is the total base cutback for trenches in State Routes, it accounts for 1 foot cutback to each side of the trench." sqref="Q38:Q39 Q53:Q54" xr:uid="{1A15F16E-A85D-4F00-93C5-99A8C1603905}"/>
    <dataValidation allowBlank="1" showInputMessage="1" showErrorMessage="1" prompt="Enter linear feet of pipe by size in State Routes, including within intersections. _x000a_NOTE: don't include pipe outside of cartway." sqref="P38:P39 P53:P54" xr:uid="{65B09144-EEE5-48BB-A256-09A0B5A53639}"/>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EAB56076-C14B-445A-8766-C262B9E3043B}"/>
    <dataValidation allowBlank="1" showInputMessage="1" showErrorMessage="1" prompt="Enter pipe size, length and paving factor for pipes within intersections. _x000a__x000a_*Factor = surface width (ft) / 9; _x000a_where surface width = trench width + base cutbacks + surface cutbacks." sqref="P29:W29" xr:uid="{37EFA53B-DE25-40AF-B641-57CB12699356}"/>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70B851F3-CC4F-42A2-A92A-AE3A2EC39354}"/>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26FD4061-2CBE-48A5-B6CA-4F822BF20040}"/>
    <dataValidation allowBlank="1" showInputMessage="1" showErrorMessage="1" prompt="Base width = Trench Width (ft) + base cutbacks on both sides (ft). _x000a_NOTE: base cutbacks are 9&quot; for trench widths less than 3 feet and 12&quot; for trench width 3 feet and greater." sqref="Q21:Q22" xr:uid="{01C54E82-84BC-4457-881D-0AF5564C0FCB}"/>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61062635-D3C4-4A50-9490-B410CB0B1193}"/>
    <dataValidation allowBlank="1" showInputMessage="1" showErrorMessage="1" prompt="Surface Width (ft) = Base Width (ft) + 1 foot. _x000a__x000a_NOTE: 1 foot is the total surface cutback beyond the base cutback, it accounts for 6 inches to each side of the trench." sqref="U6:U7 U21:U22" xr:uid="{401BC2AB-625B-4E0B-AFD7-155A472FD53F}"/>
    <dataValidation allowBlank="1" showInputMessage="1" showErrorMessage="1" prompt="Enter linear feet of pipe by size in City Streets, EXCLUDING within intersections. _x000a_" sqref="T6:T7 T21:T22" xr:uid="{F12B575A-C889-41C0-BB62-A6F813574B29}"/>
    <dataValidation allowBlank="1" showInputMessage="1" showErrorMessage="1" prompt="Base Width (ft) = Trench Width (ft) + 2 feet. _x000a__x000a_NOTE: 2 feet is the total base cutback for trench widths 3 feet and greater, it accounts for 1 foot cutback to each side of the trench." sqref="Q6:Q7" xr:uid="{6B7C59D4-A813-4DF7-B388-DC9BB2C58C48}"/>
    <dataValidation allowBlank="1" showInputMessage="1" showErrorMessage="1" prompt="Enter linear feet of pipe by size in City Streets, including within intersections. _x000a_NOTE: don't include pipe outside of cartway." sqref="P6:P7 P21:P22" xr:uid="{8421ACDE-60BD-4DED-AFA1-366C31899167}"/>
    <dataValidation allowBlank="1" showInputMessage="1" showErrorMessage="1" prompt="Enter linear feet of pipe by size." sqref="I6:I7 I21:I22 I38:I39 I53:I54" xr:uid="{71351F1F-A21D-4D75-9621-0C5671618914}"/>
    <dataValidation allowBlank="1" showInputMessage="1" showErrorMessage="1" prompt="Trench widths are on page 2 of the Standard Details for Sewers handbook, denoted by H._x000a_" sqref="H6:H7 H38:H39" xr:uid="{84A77505-9018-4BC6-8AD8-7833E49BC254}"/>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78BB1DD9-258E-4DD6-BF54-F4E4518CC01D}"/>
    <dataValidation allowBlank="1" showInputMessage="1" showErrorMessage="1" prompt="Enter upstream and downstream depths measured from surface to invert of pipe." sqref="C38:D38 C6:D6" xr:uid="{D01D1F21-BDE3-4679-BB14-CBBBCFB802CA}"/>
  </dataValidations>
  <pageMargins left="0.25" right="0.25" top="0.75" bottom="0.75" header="0.3" footer="0.3"/>
  <pageSetup paperSize="17" scale="55"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DFB51-52E4-49D0-B2D1-62DE921B6A43}">
  <sheetPr>
    <pageSetUpPr fitToPage="1"/>
  </sheetPr>
  <dimension ref="A1:AF94"/>
  <sheetViews>
    <sheetView showZeros="0" zoomScale="85" zoomScaleNormal="85" workbookViewId="0">
      <pane ySplit="1" topLeftCell="A68"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5" width="12.28515625" customWidth="1"/>
    <col min="6" max="6" width="11.710937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314</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484" priority="190" stopIfTrue="1" operator="equal">
      <formula>0</formula>
    </cfRule>
  </conditionalFormatting>
  <conditionalFormatting sqref="K1">
    <cfRule type="cellIs" dxfId="1483" priority="188" stopIfTrue="1" operator="equal">
      <formula>0</formula>
    </cfRule>
  </conditionalFormatting>
  <conditionalFormatting sqref="D1 B1">
    <cfRule type="cellIs" dxfId="1482" priority="189" stopIfTrue="1" operator="equal">
      <formula>0</formula>
    </cfRule>
  </conditionalFormatting>
  <conditionalFormatting sqref="Z1">
    <cfRule type="cellIs" dxfId="1481" priority="187" stopIfTrue="1" operator="equal">
      <formula>0</formula>
    </cfRule>
  </conditionalFormatting>
  <conditionalFormatting sqref="A2 D2 L2">
    <cfRule type="cellIs" dxfId="1480" priority="186" stopIfTrue="1" operator="equal">
      <formula>0</formula>
    </cfRule>
  </conditionalFormatting>
  <conditionalFormatting sqref="K2">
    <cfRule type="cellIs" dxfId="1479" priority="185" stopIfTrue="1" operator="equal">
      <formula>0</formula>
    </cfRule>
  </conditionalFormatting>
  <conditionalFormatting sqref="R77 W78:W92 R78:U92">
    <cfRule type="cellIs" dxfId="1478" priority="184" stopIfTrue="1" operator="equal">
      <formula>0</formula>
    </cfRule>
  </conditionalFormatting>
  <conditionalFormatting sqref="Z1">
    <cfRule type="cellIs" dxfId="1477" priority="183" stopIfTrue="1" operator="equal">
      <formula>0</formula>
    </cfRule>
  </conditionalFormatting>
  <conditionalFormatting sqref="B83:C83">
    <cfRule type="cellIs" dxfId="1476" priority="180" stopIfTrue="1" operator="equal">
      <formula>0</formula>
    </cfRule>
  </conditionalFormatting>
  <conditionalFormatting sqref="E83">
    <cfRule type="cellIs" dxfId="1475" priority="179" stopIfTrue="1" operator="equal">
      <formula>0</formula>
    </cfRule>
  </conditionalFormatting>
  <conditionalFormatting sqref="E79:E82">
    <cfRule type="cellIs" dxfId="1474" priority="181" stopIfTrue="1" operator="equal">
      <formula>0</formula>
    </cfRule>
  </conditionalFormatting>
  <conditionalFormatting sqref="B77 B78:E78 B79:C82">
    <cfRule type="cellIs" dxfId="1473" priority="182" stopIfTrue="1" operator="equal">
      <formula>0</formula>
    </cfRule>
  </conditionalFormatting>
  <conditionalFormatting sqref="D83">
    <cfRule type="cellIs" dxfId="1472" priority="178" stopIfTrue="1" operator="equal">
      <formula>0</formula>
    </cfRule>
  </conditionalFormatting>
  <conditionalFormatting sqref="J77">
    <cfRule type="cellIs" dxfId="1471" priority="177" stopIfTrue="1" operator="equal">
      <formula>0</formula>
    </cfRule>
  </conditionalFormatting>
  <conditionalFormatting sqref="B20 B21:E22 B23:F27">
    <cfRule type="cellIs" dxfId="1470" priority="176" stopIfTrue="1" operator="equal">
      <formula>0</formula>
    </cfRule>
  </conditionalFormatting>
  <conditionalFormatting sqref="P20">
    <cfRule type="cellIs" dxfId="1469" priority="175" stopIfTrue="1" operator="equal">
      <formula>0</formula>
    </cfRule>
  </conditionalFormatting>
  <conditionalFormatting sqref="T20">
    <cfRule type="cellIs" dxfId="1468" priority="174" stopIfTrue="1" operator="equal">
      <formula>0</formula>
    </cfRule>
  </conditionalFormatting>
  <conditionalFormatting sqref="X67:AA67">
    <cfRule type="cellIs" dxfId="1467" priority="173" stopIfTrue="1" operator="equal">
      <formula>0</formula>
    </cfRule>
  </conditionalFormatting>
  <conditionalFormatting sqref="F21:I22">
    <cfRule type="cellIs" dxfId="1466" priority="172" stopIfTrue="1" operator="equal">
      <formula>0</formula>
    </cfRule>
  </conditionalFormatting>
  <conditionalFormatting sqref="T21">
    <cfRule type="cellIs" dxfId="1465" priority="167" stopIfTrue="1" operator="equal">
      <formula>0</formula>
    </cfRule>
  </conditionalFormatting>
  <conditionalFormatting sqref="U21:W21">
    <cfRule type="cellIs" dxfId="1464" priority="168" stopIfTrue="1" operator="equal">
      <formula>0</formula>
    </cfRule>
  </conditionalFormatting>
  <conditionalFormatting sqref="I31 K31:L31 I28:O30 I32:M34 N31:O34">
    <cfRule type="cellIs" dxfId="1463" priority="171" stopIfTrue="1" operator="equal">
      <formula>0</formula>
    </cfRule>
  </conditionalFormatting>
  <conditionalFormatting sqref="P21:S21">
    <cfRule type="cellIs" dxfId="1462" priority="170" stopIfTrue="1" operator="equal">
      <formula>0</formula>
    </cfRule>
  </conditionalFormatting>
  <conditionalFormatting sqref="T6">
    <cfRule type="cellIs" dxfId="1461" priority="169" stopIfTrue="1" operator="equal">
      <formula>0</formula>
    </cfRule>
  </conditionalFormatting>
  <conditionalFormatting sqref="P35:S35">
    <cfRule type="cellIs" dxfId="1460" priority="153" stopIfTrue="1" operator="equal">
      <formula>0</formula>
    </cfRule>
  </conditionalFormatting>
  <conditionalFormatting sqref="Q63:Q66">
    <cfRule type="cellIs" dxfId="1459" priority="123" stopIfTrue="1" operator="equal">
      <formula>0</formula>
    </cfRule>
  </conditionalFormatting>
  <conditionalFormatting sqref="B35:E35">
    <cfRule type="cellIs" dxfId="1458" priority="166" stopIfTrue="1" operator="equal">
      <formula>0</formula>
    </cfRule>
  </conditionalFormatting>
  <conditionalFormatting sqref="T35">
    <cfRule type="cellIs" dxfId="1457" priority="142" stopIfTrue="1" operator="equal">
      <formula>0</formula>
    </cfRule>
  </conditionalFormatting>
  <conditionalFormatting sqref="W35">
    <cfRule type="cellIs" dxfId="1456" priority="147" stopIfTrue="1" operator="equal">
      <formula>0</formula>
    </cfRule>
  </conditionalFormatting>
  <conditionalFormatting sqref="W35">
    <cfRule type="cellIs" dxfId="1455" priority="146" stopIfTrue="1" operator="equal">
      <formula>0</formula>
    </cfRule>
  </conditionalFormatting>
  <conditionalFormatting sqref="U35">
    <cfRule type="cellIs" dxfId="1454" priority="144" stopIfTrue="1" operator="equal">
      <formula>0</formula>
    </cfRule>
  </conditionalFormatting>
  <conditionalFormatting sqref="U35">
    <cfRule type="cellIs" dxfId="1453" priority="143" stopIfTrue="1" operator="equal">
      <formula>0</formula>
    </cfRule>
  </conditionalFormatting>
  <conditionalFormatting sqref="J35">
    <cfRule type="cellIs" dxfId="1452" priority="165" stopIfTrue="1" operator="equal">
      <formula>0</formula>
    </cfRule>
  </conditionalFormatting>
  <conditionalFormatting sqref="P37 T37 B37 G58:Q59 J53:O54 B38:E39 V38:W38 P61 B40:D51 G55:G57 S55:T56 F40:P51 S40:T51 W40:W51 T58:U59 T57 S57:S59 W55:W59 I55:P57 G38:G39 J38:O39 R38:S38">
    <cfRule type="cellIs" dxfId="1451" priority="141" stopIfTrue="1" operator="equal">
      <formula>0</formula>
    </cfRule>
  </conditionalFormatting>
  <conditionalFormatting sqref="U67">
    <cfRule type="cellIs" dxfId="1450" priority="112" stopIfTrue="1" operator="equal">
      <formula>0</formula>
    </cfRule>
  </conditionalFormatting>
  <conditionalFormatting sqref="V67">
    <cfRule type="cellIs" dxfId="1449" priority="113" stopIfTrue="1" operator="equal">
      <formula>0</formula>
    </cfRule>
  </conditionalFormatting>
  <conditionalFormatting sqref="V35">
    <cfRule type="cellIs" dxfId="1448" priority="145" stopIfTrue="1" operator="equal">
      <formula>0</formula>
    </cfRule>
  </conditionalFormatting>
  <conditionalFormatting sqref="V35">
    <cfRule type="cellIs" dxfId="1447" priority="148" stopIfTrue="1" operator="equal">
      <formula>0</formula>
    </cfRule>
  </conditionalFormatting>
  <conditionalFormatting sqref="I63 K63:L63 I61:O62 I64:M66 N63:O66">
    <cfRule type="cellIs" dxfId="1446" priority="136" stopIfTrue="1" operator="equal">
      <formula>0</formula>
    </cfRule>
  </conditionalFormatting>
  <conditionalFormatting sqref="R53:S53">
    <cfRule type="cellIs" dxfId="1445" priority="135" stopIfTrue="1" operator="equal">
      <formula>0</formula>
    </cfRule>
  </conditionalFormatting>
  <conditionalFormatting sqref="L35:M35">
    <cfRule type="cellIs" dxfId="1444" priority="164" stopIfTrue="1" operator="equal">
      <formula>0</formula>
    </cfRule>
  </conditionalFormatting>
  <conditionalFormatting sqref="N35">
    <cfRule type="cellIs" dxfId="1443" priority="163" stopIfTrue="1" operator="equal">
      <formula>0</formula>
    </cfRule>
  </conditionalFormatting>
  <conditionalFormatting sqref="T52">
    <cfRule type="cellIs" dxfId="1442" priority="138" stopIfTrue="1" operator="equal">
      <formula>0</formula>
    </cfRule>
  </conditionalFormatting>
  <conditionalFormatting sqref="V31:V34">
    <cfRule type="cellIs" dxfId="1441" priority="156" stopIfTrue="1" operator="equal">
      <formula>0</formula>
    </cfRule>
  </conditionalFormatting>
  <conditionalFormatting sqref="I35">
    <cfRule type="cellIs" dxfId="1440" priority="162" stopIfTrue="1" operator="equal">
      <formula>0</formula>
    </cfRule>
  </conditionalFormatting>
  <conditionalFormatting sqref="K70:L71 K74:L74 H73">
    <cfRule type="cellIs" dxfId="1439" priority="97" stopIfTrue="1" operator="equal">
      <formula>0</formula>
    </cfRule>
  </conditionalFormatting>
  <conditionalFormatting sqref="K35">
    <cfRule type="cellIs" dxfId="1438" priority="161" stopIfTrue="1" operator="equal">
      <formula>0</formula>
    </cfRule>
  </conditionalFormatting>
  <conditionalFormatting sqref="P28:R28">
    <cfRule type="cellIs" dxfId="1437" priority="160" stopIfTrue="1" operator="equal">
      <formula>0</formula>
    </cfRule>
  </conditionalFormatting>
  <conditionalFormatting sqref="S28">
    <cfRule type="cellIs" dxfId="1436" priority="159" stopIfTrue="1" operator="equal">
      <formula>0</formula>
    </cfRule>
  </conditionalFormatting>
  <conditionalFormatting sqref="T28:V28">
    <cfRule type="cellIs" dxfId="1435" priority="158" stopIfTrue="1" operator="equal">
      <formula>0</formula>
    </cfRule>
  </conditionalFormatting>
  <conditionalFormatting sqref="W28">
    <cfRule type="cellIs" dxfId="1434" priority="157" stopIfTrue="1" operator="equal">
      <formula>0</formula>
    </cfRule>
  </conditionalFormatting>
  <conditionalFormatting sqref="N67">
    <cfRule type="cellIs" dxfId="1433" priority="131" stopIfTrue="1" operator="equal">
      <formula>0</formula>
    </cfRule>
  </conditionalFormatting>
  <conditionalFormatting sqref="P60:R60">
    <cfRule type="cellIs" dxfId="1432" priority="128" stopIfTrue="1" operator="equal">
      <formula>0</formula>
    </cfRule>
  </conditionalFormatting>
  <conditionalFormatting sqref="Q31:Q34">
    <cfRule type="cellIs" dxfId="1431" priority="155" stopIfTrue="1" operator="equal">
      <formula>0</formula>
    </cfRule>
  </conditionalFormatting>
  <conditionalFormatting sqref="W67">
    <cfRule type="cellIs" dxfId="1430" priority="114" stopIfTrue="1" operator="equal">
      <formula>0</formula>
    </cfRule>
  </conditionalFormatting>
  <conditionalFormatting sqref="U67">
    <cfRule type="cellIs" dxfId="1429" priority="111" stopIfTrue="1" operator="equal">
      <formula>0</formula>
    </cfRule>
  </conditionalFormatting>
  <conditionalFormatting sqref="T67">
    <cfRule type="cellIs" dxfId="1428" priority="110" stopIfTrue="1" operator="equal">
      <formula>0</formula>
    </cfRule>
  </conditionalFormatting>
  <conditionalFormatting sqref="Q31:Q34">
    <cfRule type="cellIs" dxfId="1427" priority="154" stopIfTrue="1" operator="equal">
      <formula>0</formula>
    </cfRule>
  </conditionalFormatting>
  <conditionalFormatting sqref="P32">
    <cfRule type="cellIs" dxfId="1426" priority="152" stopIfTrue="1" operator="equal">
      <formula>0</formula>
    </cfRule>
  </conditionalFormatting>
  <conditionalFormatting sqref="S60">
    <cfRule type="cellIs" dxfId="1425" priority="127" stopIfTrue="1" operator="equal">
      <formula>0</formula>
    </cfRule>
  </conditionalFormatting>
  <conditionalFormatting sqref="T63:T66">
    <cfRule type="cellIs" dxfId="1424" priority="124" stopIfTrue="1" operator="equal">
      <formula>0</formula>
    </cfRule>
  </conditionalFormatting>
  <conditionalFormatting sqref="T63:T66">
    <cfRule type="cellIs" dxfId="1423" priority="119" stopIfTrue="1" operator="equal">
      <formula>0</formula>
    </cfRule>
  </conditionalFormatting>
  <conditionalFormatting sqref="P67:Q67">
    <cfRule type="cellIs" dxfId="1422" priority="121" stopIfTrue="1" operator="equal">
      <formula>0</formula>
    </cfRule>
  </conditionalFormatting>
  <conditionalFormatting sqref="V31:V34">
    <cfRule type="cellIs" dxfId="1421" priority="151" stopIfTrue="1" operator="equal">
      <formula>0</formula>
    </cfRule>
  </conditionalFormatting>
  <conditionalFormatting sqref="P31">
    <cfRule type="cellIs" dxfId="1420" priority="150" stopIfTrue="1" operator="equal">
      <formula>0</formula>
    </cfRule>
  </conditionalFormatting>
  <conditionalFormatting sqref="V67">
    <cfRule type="cellIs" dxfId="1419" priority="116" stopIfTrue="1" operator="equal">
      <formula>0</formula>
    </cfRule>
  </conditionalFormatting>
  <conditionalFormatting sqref="P67:Q67">
    <cfRule type="cellIs" dxfId="1418" priority="117" stopIfTrue="1" operator="equal">
      <formula>0</formula>
    </cfRule>
  </conditionalFormatting>
  <conditionalFormatting sqref="F35">
    <cfRule type="cellIs" dxfId="1417" priority="105" stopIfTrue="1" operator="equal">
      <formula>0</formula>
    </cfRule>
  </conditionalFormatting>
  <conditionalFormatting sqref="P35:S35">
    <cfRule type="cellIs" dxfId="1416" priority="149" stopIfTrue="1" operator="equal">
      <formula>0</formula>
    </cfRule>
  </conditionalFormatting>
  <conditionalFormatting sqref="G35">
    <cfRule type="cellIs" dxfId="1415" priority="104" stopIfTrue="1" operator="equal">
      <formula>0</formula>
    </cfRule>
  </conditionalFormatting>
  <conditionalFormatting sqref="B31 D31:E31 B28:H30 B32:F34 G31:H34">
    <cfRule type="cellIs" dxfId="1414" priority="106" stopIfTrue="1" operator="equal">
      <formula>0</formula>
    </cfRule>
  </conditionalFormatting>
  <conditionalFormatting sqref="U55:U57">
    <cfRule type="cellIs" dxfId="1413" priority="108" stopIfTrue="1" operator="equal">
      <formula>0</formula>
    </cfRule>
  </conditionalFormatting>
  <conditionalFormatting sqref="V53:W53">
    <cfRule type="cellIs" dxfId="1412" priority="134" stopIfTrue="1" operator="equal">
      <formula>0</formula>
    </cfRule>
  </conditionalFormatting>
  <conditionalFormatting sqref="B63 D63:E63 B61:H62 B64:F66 G63:H66">
    <cfRule type="cellIs" dxfId="1411" priority="102" stopIfTrue="1" operator="equal">
      <formula>0</formula>
    </cfRule>
  </conditionalFormatting>
  <conditionalFormatting sqref="B58:D59 B54:E54 F55:F59 B52:B53 E53 C55:D57">
    <cfRule type="cellIs" dxfId="1410" priority="140" stopIfTrue="1" operator="equal">
      <formula>0</formula>
    </cfRule>
  </conditionalFormatting>
  <conditionalFormatting sqref="P52">
    <cfRule type="cellIs" dxfId="1409" priority="139" stopIfTrue="1" operator="equal">
      <formula>0</formula>
    </cfRule>
  </conditionalFormatting>
  <conditionalFormatting sqref="G53:G54">
    <cfRule type="cellIs" dxfId="1408" priority="137" stopIfTrue="1" operator="equal">
      <formula>0</formula>
    </cfRule>
  </conditionalFormatting>
  <conditionalFormatting sqref="J67">
    <cfRule type="cellIs" dxfId="1407" priority="133" stopIfTrue="1" operator="equal">
      <formula>0</formula>
    </cfRule>
  </conditionalFormatting>
  <conditionalFormatting sqref="L67">
    <cfRule type="cellIs" dxfId="1406" priority="132" stopIfTrue="1" operator="equal">
      <formula>0</formula>
    </cfRule>
  </conditionalFormatting>
  <conditionalFormatting sqref="Q55:Q57">
    <cfRule type="cellIs" dxfId="1405" priority="109" stopIfTrue="1" operator="equal">
      <formula>0</formula>
    </cfRule>
  </conditionalFormatting>
  <conditionalFormatting sqref="W67">
    <cfRule type="cellIs" dxfId="1404" priority="115" stopIfTrue="1" operator="equal">
      <formula>0</formula>
    </cfRule>
  </conditionalFormatting>
  <conditionalFormatting sqref="AB21:AC24 Y21 Y15:AA20 AB15:AC16">
    <cfRule type="cellIs" dxfId="1403" priority="107" stopIfTrue="1" operator="equal">
      <formula>0</formula>
    </cfRule>
  </conditionalFormatting>
  <conditionalFormatting sqref="K67">
    <cfRule type="cellIs" dxfId="1402" priority="129" stopIfTrue="1" operator="equal">
      <formula>0</formula>
    </cfRule>
  </conditionalFormatting>
  <conditionalFormatting sqref="Q63:Q66">
    <cfRule type="cellIs" dxfId="1401" priority="122" stopIfTrue="1" operator="equal">
      <formula>0</formula>
    </cfRule>
  </conditionalFormatting>
  <conditionalFormatting sqref="I67">
    <cfRule type="cellIs" dxfId="1400" priority="130" stopIfTrue="1" operator="equal">
      <formula>0</formula>
    </cfRule>
  </conditionalFormatting>
  <conditionalFormatting sqref="T60:V60">
    <cfRule type="cellIs" dxfId="1399" priority="126" stopIfTrue="1" operator="equal">
      <formula>0</formula>
    </cfRule>
  </conditionalFormatting>
  <conditionalFormatting sqref="W60">
    <cfRule type="cellIs" dxfId="1398" priority="125" stopIfTrue="1" operator="equal">
      <formula>0</formula>
    </cfRule>
  </conditionalFormatting>
  <conditionalFormatting sqref="P64">
    <cfRule type="cellIs" dxfId="1397" priority="120" stopIfTrue="1" operator="equal">
      <formula>0</formula>
    </cfRule>
  </conditionalFormatting>
  <conditionalFormatting sqref="P63">
    <cfRule type="cellIs" dxfId="1396" priority="118" stopIfTrue="1" operator="equal">
      <formula>0</formula>
    </cfRule>
  </conditionalFormatting>
  <conditionalFormatting sqref="B67:E67">
    <cfRule type="cellIs" dxfId="1395" priority="103" stopIfTrue="1" operator="equal">
      <formula>0</formula>
    </cfRule>
  </conditionalFormatting>
  <conditionalFormatting sqref="G67">
    <cfRule type="cellIs" dxfId="1394" priority="100" stopIfTrue="1" operator="equal">
      <formula>0</formula>
    </cfRule>
  </conditionalFormatting>
  <conditionalFormatting sqref="F67">
    <cfRule type="cellIs" dxfId="1393" priority="101" stopIfTrue="1" operator="equal">
      <formula>0</formula>
    </cfRule>
  </conditionalFormatting>
  <conditionalFormatting sqref="E70:F74">
    <cfRule type="cellIs" dxfId="1392" priority="98" stopIfTrue="1" operator="equal">
      <formula>0</formula>
    </cfRule>
  </conditionalFormatting>
  <conditionalFormatting sqref="AB53:AC56 Y53 Y48:AA52 AB48:AC48">
    <cfRule type="cellIs" dxfId="1391" priority="99" stopIfTrue="1" operator="equal">
      <formula>0</formula>
    </cfRule>
  </conditionalFormatting>
  <conditionalFormatting sqref="P87:P93 N85:N92">
    <cfRule type="cellIs" dxfId="1390" priority="73" stopIfTrue="1" operator="equal">
      <formula>0</formula>
    </cfRule>
  </conditionalFormatting>
  <conditionalFormatting sqref="T61">
    <cfRule type="cellIs" dxfId="1389" priority="96" stopIfTrue="1" operator="equal">
      <formula>0</formula>
    </cfRule>
  </conditionalFormatting>
  <conditionalFormatting sqref="S67">
    <cfRule type="cellIs" dxfId="1388" priority="95" stopIfTrue="1" operator="equal">
      <formula>0</formula>
    </cfRule>
  </conditionalFormatting>
  <conditionalFormatting sqref="S67">
    <cfRule type="cellIs" dxfId="1387" priority="94" stopIfTrue="1" operator="equal">
      <formula>0</formula>
    </cfRule>
  </conditionalFormatting>
  <conditionalFormatting sqref="R67">
    <cfRule type="cellIs" dxfId="1386" priority="93" stopIfTrue="1" operator="equal">
      <formula>0</formula>
    </cfRule>
  </conditionalFormatting>
  <conditionalFormatting sqref="F83:G83">
    <cfRule type="cellIs" dxfId="1385" priority="90" stopIfTrue="1" operator="equal">
      <formula>0</formula>
    </cfRule>
  </conditionalFormatting>
  <conditionalFormatting sqref="I83">
    <cfRule type="cellIs" dxfId="1384" priority="89" stopIfTrue="1" operator="equal">
      <formula>0</formula>
    </cfRule>
  </conditionalFormatting>
  <conditionalFormatting sqref="I79:I82">
    <cfRule type="cellIs" dxfId="1383" priority="91" stopIfTrue="1" operator="equal">
      <formula>0</formula>
    </cfRule>
  </conditionalFormatting>
  <conditionalFormatting sqref="F77 F78:I78 F79:G82">
    <cfRule type="cellIs" dxfId="1382" priority="92" stopIfTrue="1" operator="equal">
      <formula>0</formula>
    </cfRule>
  </conditionalFormatting>
  <conditionalFormatting sqref="H83">
    <cfRule type="cellIs" dxfId="1381" priority="88" stopIfTrue="1" operator="equal">
      <formula>0</formula>
    </cfRule>
  </conditionalFormatting>
  <conditionalFormatting sqref="J83:K83">
    <cfRule type="cellIs" dxfId="1380" priority="85" stopIfTrue="1" operator="equal">
      <formula>0</formula>
    </cfRule>
  </conditionalFormatting>
  <conditionalFormatting sqref="M83">
    <cfRule type="cellIs" dxfId="1379" priority="84" stopIfTrue="1" operator="equal">
      <formula>0</formula>
    </cfRule>
  </conditionalFormatting>
  <conditionalFormatting sqref="M79:M82">
    <cfRule type="cellIs" dxfId="1378" priority="86" stopIfTrue="1" operator="equal">
      <formula>0</formula>
    </cfRule>
  </conditionalFormatting>
  <conditionalFormatting sqref="J78:M78 J79:K82">
    <cfRule type="cellIs" dxfId="1377" priority="87" stopIfTrue="1" operator="equal">
      <formula>0</formula>
    </cfRule>
  </conditionalFormatting>
  <conditionalFormatting sqref="L83">
    <cfRule type="cellIs" dxfId="1376" priority="83" stopIfTrue="1" operator="equal">
      <formula>0</formula>
    </cfRule>
  </conditionalFormatting>
  <conditionalFormatting sqref="N83">
    <cfRule type="cellIs" dxfId="1375" priority="82" stopIfTrue="1" operator="equal">
      <formula>0</formula>
    </cfRule>
  </conditionalFormatting>
  <conditionalFormatting sqref="N78">
    <cfRule type="cellIs" dxfId="1374" priority="78" stopIfTrue="1" operator="equal">
      <formula>0</formula>
    </cfRule>
  </conditionalFormatting>
  <conditionalFormatting sqref="N79:O79">
    <cfRule type="cellIs" dxfId="1373" priority="81" stopIfTrue="1" operator="equal">
      <formula>0</formula>
    </cfRule>
  </conditionalFormatting>
  <conditionalFormatting sqref="O79">
    <cfRule type="cellIs" dxfId="1372" priority="79" stopIfTrue="1" operator="equal">
      <formula>0</formula>
    </cfRule>
  </conditionalFormatting>
  <conditionalFormatting sqref="P79">
    <cfRule type="cellIs" dxfId="1371" priority="80" stopIfTrue="1" operator="equal">
      <formula>0</formula>
    </cfRule>
  </conditionalFormatting>
  <conditionalFormatting sqref="P78">
    <cfRule type="cellIs" dxfId="1370" priority="77" stopIfTrue="1" operator="equal">
      <formula>0</formula>
    </cfRule>
  </conditionalFormatting>
  <conditionalFormatting sqref="P79">
    <cfRule type="cellIs" dxfId="1369" priority="76" stopIfTrue="1" operator="equal">
      <formula>0</formula>
    </cfRule>
  </conditionalFormatting>
  <conditionalFormatting sqref="O79">
    <cfRule type="cellIs" dxfId="1368" priority="74" stopIfTrue="1" operator="equal">
      <formula>0</formula>
    </cfRule>
  </conditionalFormatting>
  <conditionalFormatting sqref="O78">
    <cfRule type="cellIs" dxfId="1367" priority="75" stopIfTrue="1" operator="equal">
      <formula>0</formula>
    </cfRule>
  </conditionalFormatting>
  <conditionalFormatting sqref="P86">
    <cfRule type="cellIs" dxfId="1366" priority="72" stopIfTrue="1" operator="equal">
      <formula>0</formula>
    </cfRule>
  </conditionalFormatting>
  <conditionalFormatting sqref="K90">
    <cfRule type="cellIs" dxfId="1365" priority="69" stopIfTrue="1" operator="equal">
      <formula>0</formula>
    </cfRule>
  </conditionalFormatting>
  <conditionalFormatting sqref="M87:M93 K85:K89 K91">
    <cfRule type="cellIs" dxfId="1364" priority="71" stopIfTrue="1" operator="equal">
      <formula>0</formula>
    </cfRule>
  </conditionalFormatting>
  <conditionalFormatting sqref="M86">
    <cfRule type="cellIs" dxfId="1363" priority="70" stopIfTrue="1" operator="equal">
      <formula>0</formula>
    </cfRule>
  </conditionalFormatting>
  <conditionalFormatting sqref="Q40:Q51">
    <cfRule type="cellIs" dxfId="1362" priority="51" stopIfTrue="1" operator="equal">
      <formula>0</formula>
    </cfRule>
  </conditionalFormatting>
  <conditionalFormatting sqref="E40:E51">
    <cfRule type="cellIs" dxfId="1361" priority="52" stopIfTrue="1" operator="equal">
      <formula>0</formula>
    </cfRule>
  </conditionalFormatting>
  <conditionalFormatting sqref="R40:R51">
    <cfRule type="cellIs" dxfId="1360" priority="50" stopIfTrue="1" operator="equal">
      <formula>0</formula>
    </cfRule>
  </conditionalFormatting>
  <conditionalFormatting sqref="U40:U51">
    <cfRule type="cellIs" dxfId="1359" priority="49" stopIfTrue="1" operator="equal">
      <formula>0</formula>
    </cfRule>
  </conditionalFormatting>
  <conditionalFormatting sqref="V40:V51">
    <cfRule type="cellIs" dxfId="1358" priority="48" stopIfTrue="1" operator="equal">
      <formula>0</formula>
    </cfRule>
  </conditionalFormatting>
  <conditionalFormatting sqref="E55:E59">
    <cfRule type="cellIs" dxfId="1357" priority="47" stopIfTrue="1" operator="equal">
      <formula>0</formula>
    </cfRule>
  </conditionalFormatting>
  <conditionalFormatting sqref="R55:R59">
    <cfRule type="cellIs" dxfId="1356" priority="46" stopIfTrue="1" operator="equal">
      <formula>0</formula>
    </cfRule>
  </conditionalFormatting>
  <conditionalFormatting sqref="V55:V59">
    <cfRule type="cellIs" dxfId="1355" priority="45" stopIfTrue="1" operator="equal">
      <formula>0</formula>
    </cfRule>
  </conditionalFormatting>
  <conditionalFormatting sqref="M67">
    <cfRule type="cellIs" dxfId="1354" priority="44" stopIfTrue="1" operator="equal">
      <formula>0</formula>
    </cfRule>
  </conditionalFormatting>
  <conditionalFormatting sqref="W63:W66">
    <cfRule type="cellIs" dxfId="1353" priority="43" stopIfTrue="1" operator="equal">
      <formula>0</formula>
    </cfRule>
  </conditionalFormatting>
  <conditionalFormatting sqref="S63:S66">
    <cfRule type="cellIs" dxfId="1352" priority="42" stopIfTrue="1" operator="equal">
      <formula>0</formula>
    </cfRule>
  </conditionalFormatting>
  <conditionalFormatting sqref="H55:H57">
    <cfRule type="cellIs" dxfId="1351" priority="41" stopIfTrue="1" operator="equal">
      <formula>0</formula>
    </cfRule>
  </conditionalFormatting>
  <conditionalFormatting sqref="T31:T34">
    <cfRule type="cellIs" dxfId="1350" priority="40" stopIfTrue="1" operator="equal">
      <formula>0</formula>
    </cfRule>
  </conditionalFormatting>
  <conditionalFormatting sqref="F38:F39">
    <cfRule type="cellIs" dxfId="1349" priority="39" stopIfTrue="1" operator="equal">
      <formula>0</formula>
    </cfRule>
  </conditionalFormatting>
  <conditionalFormatting sqref="H38:I39">
    <cfRule type="cellIs" dxfId="1348" priority="38" stopIfTrue="1" operator="equal">
      <formula>0</formula>
    </cfRule>
  </conditionalFormatting>
  <conditionalFormatting sqref="P38:Q38">
    <cfRule type="cellIs" dxfId="1347" priority="37" stopIfTrue="1" operator="equal">
      <formula>0</formula>
    </cfRule>
  </conditionalFormatting>
  <conditionalFormatting sqref="U38">
    <cfRule type="cellIs" dxfId="1346" priority="36" stopIfTrue="1" operator="equal">
      <formula>0</formula>
    </cfRule>
  </conditionalFormatting>
  <conditionalFormatting sqref="T38">
    <cfRule type="cellIs" dxfId="1345" priority="35" stopIfTrue="1" operator="equal">
      <formula>0</formula>
    </cfRule>
  </conditionalFormatting>
  <conditionalFormatting sqref="I53:I54">
    <cfRule type="cellIs" dxfId="1344" priority="33" stopIfTrue="1" operator="equal">
      <formula>0</formula>
    </cfRule>
  </conditionalFormatting>
  <conditionalFormatting sqref="F53:F54">
    <cfRule type="cellIs" dxfId="1343" priority="34" stopIfTrue="1" operator="equal">
      <formula>0</formula>
    </cfRule>
  </conditionalFormatting>
  <conditionalFormatting sqref="P53:Q53">
    <cfRule type="cellIs" dxfId="1342" priority="32" stopIfTrue="1" operator="equal">
      <formula>0</formula>
    </cfRule>
  </conditionalFormatting>
  <conditionalFormatting sqref="U53">
    <cfRule type="cellIs" dxfId="1341" priority="31" stopIfTrue="1" operator="equal">
      <formula>0</formula>
    </cfRule>
  </conditionalFormatting>
  <conditionalFormatting sqref="T53">
    <cfRule type="cellIs" dxfId="1340" priority="30" stopIfTrue="1" operator="equal">
      <formula>0</formula>
    </cfRule>
  </conditionalFormatting>
  <conditionalFormatting sqref="B60:H60">
    <cfRule type="cellIs" dxfId="1339" priority="29" stopIfTrue="1" operator="equal">
      <formula>0</formula>
    </cfRule>
  </conditionalFormatting>
  <conditionalFormatting sqref="I60:O60">
    <cfRule type="cellIs" dxfId="1338" priority="28" stopIfTrue="1" operator="equal">
      <formula>0</formula>
    </cfRule>
  </conditionalFormatting>
  <conditionalFormatting sqref="Y47:AC47">
    <cfRule type="cellIs" dxfId="1337" priority="27" stopIfTrue="1" operator="equal">
      <formula>0</formula>
    </cfRule>
  </conditionalFormatting>
  <conditionalFormatting sqref="N80">
    <cfRule type="cellIs" dxfId="1336" priority="26" stopIfTrue="1" operator="equal">
      <formula>0</formula>
    </cfRule>
  </conditionalFormatting>
  <conditionalFormatting sqref="H53:H54">
    <cfRule type="cellIs" dxfId="1335" priority="25" stopIfTrue="1" operator="equal">
      <formula>0</formula>
    </cfRule>
  </conditionalFormatting>
  <conditionalFormatting sqref="C53:D53">
    <cfRule type="cellIs" dxfId="1334" priority="24" stopIfTrue="1" operator="equal">
      <formula>0</formula>
    </cfRule>
  </conditionalFormatting>
  <conditionalFormatting sqref="B55:B57">
    <cfRule type="cellIs" dxfId="1333" priority="23" stopIfTrue="1" operator="equal">
      <formula>0</formula>
    </cfRule>
  </conditionalFormatting>
  <conditionalFormatting sqref="O1">
    <cfRule type="cellIs" dxfId="1332" priority="22" stopIfTrue="1" operator="equal">
      <formula>0</formula>
    </cfRule>
  </conditionalFormatting>
  <conditionalFormatting sqref="B93:C93">
    <cfRule type="cellIs" dxfId="71" priority="7" stopIfTrue="1" operator="equal">
      <formula>0</formula>
    </cfRule>
  </conditionalFormatting>
  <conditionalFormatting sqref="D88:D92">
    <cfRule type="cellIs" dxfId="70" priority="9" stopIfTrue="1" operator="equal">
      <formula>0</formula>
    </cfRule>
  </conditionalFormatting>
  <conditionalFormatting sqref="D93">
    <cfRule type="cellIs" dxfId="69" priority="8" stopIfTrue="1" operator="equal">
      <formula>0</formula>
    </cfRule>
  </conditionalFormatting>
  <conditionalFormatting sqref="G93">
    <cfRule type="cellIs" dxfId="68" priority="6" stopIfTrue="1" operator="equal">
      <formula>0</formula>
    </cfRule>
  </conditionalFormatting>
  <conditionalFormatting sqref="H93:I93">
    <cfRule type="cellIs" dxfId="67" priority="4" stopIfTrue="1" operator="equal">
      <formula>0</formula>
    </cfRule>
  </conditionalFormatting>
  <conditionalFormatting sqref="J93">
    <cfRule type="cellIs" dxfId="66" priority="5" stopIfTrue="1" operator="equal">
      <formula>0</formula>
    </cfRule>
  </conditionalFormatting>
  <conditionalFormatting sqref="E93:F93">
    <cfRule type="cellIs" dxfId="65" priority="3" stopIfTrue="1" operator="equal">
      <formula>0</formula>
    </cfRule>
  </conditionalFormatting>
  <conditionalFormatting sqref="G88:G92">
    <cfRule type="cellIs" dxfId="64" priority="2" stopIfTrue="1" operator="equal">
      <formula>0</formula>
    </cfRule>
  </conditionalFormatting>
  <conditionalFormatting sqref="J88:J92">
    <cfRule type="cellIs" dxfId="63" priority="1" stopIfTrue="1" operator="equal">
      <formula>0</formula>
    </cfRule>
  </conditionalFormatting>
  <dataValidations xWindow="615" yWindow="625"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8A72AE04-89EE-40DC-8000-456C34BFE0E2}"/>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A28EE1E6-3E71-47CE-91D0-BD08A4928530}"/>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67F13CF0-3F08-46C2-A9EE-60A9F1C6EC1E}"/>
    <dataValidation allowBlank="1" showInputMessage="1" showErrorMessage="1" prompt="Update the number of total pages." sqref="A94:W94" xr:uid="{DA205C48-03AD-403A-80D9-55E796781E2F}"/>
    <dataValidation allowBlank="1" showInputMessage="1" showErrorMessage="1" prompt="Enter the number(s) and length(s) of 6&quot; DIP lateral replacements from the sewer to the curb trap._x000a_" sqref="E87" xr:uid="{B771B282-82D9-43B7-915F-67DAAE225A53}"/>
    <dataValidation allowBlank="1" showInputMessage="1" showErrorMessage="1" prompt="Enter the number of manholes by kind." sqref="K85:M85" xr:uid="{E7FCFB8D-102B-484E-BDAE-15AA36FD92D2}"/>
    <dataValidation allowBlank="1" showInputMessage="1" showErrorMessage="1" prompt="Enter the number of proposed inlets by size/type and the number of existing inlets to be abandoned." sqref="N85:P85" xr:uid="{F7380044-B1FE-4183-A3F8-4E4EB06234AD}"/>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A743F6DC-4CE0-477F-BDC6-37CD3B4D8F3F}"/>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72B5CD67-6EA0-4DBB-A7DB-1D43CD9FF3AF}"/>
    <dataValidation allowBlank="1" showInputMessage="1" showErrorMessage="1" prompt="Enter the number of ramps triggered by the sewer reconstruction or lining. " sqref="N80:P80" xr:uid="{307DC51F-D860-47A0-BAE9-4B69EA3424DA}"/>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945DEC17-E792-4343-81FB-AD8F9F2FF5D0}"/>
    <dataValidation allowBlank="1" showInputMessage="1" showErrorMessage="1" prompt="Enter length and width of driveway disturbed. Depending on the area disturbed relative to the total area of the driveway, the driveway may have to be partially or fully replaced." sqref="J77:M77" xr:uid="{0C1DD21D-14CA-4DBE-AB35-1D14CC702F5B}"/>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E495D0C0-0F35-4755-95BB-6A850AF52D1B}"/>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96405B44-DFA2-451F-B5C0-6C4D72112ABF}"/>
    <dataValidation allowBlank="1" showInputMessage="1" showErrorMessage="1" prompt="Enter the number of existing manholes to be lined." sqref="T70:V70" xr:uid="{F01C0675-90B1-42A7-8639-86D2D0BEB1B5}"/>
    <dataValidation allowBlank="1" showInputMessage="1" showErrorMessage="1" prompt="Enter the size, material, and length of the existing sewer(s) to be lined." sqref="N70" xr:uid="{DE15D98C-A78D-4746-9A16-7754E310BE29}"/>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697AABB1-4724-42D4-8D5A-2AB2256624D4}"/>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5A2DC4E9-C980-4D03-937A-C472825C9811}"/>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5E2FB501-B813-4B96-956A-DE6E2E742816}"/>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2CE9F59B-FF46-4D9B-BFCA-59A3B8B6A2E3}"/>
    <dataValidation allowBlank="1" showInputMessage="1" showErrorMessage="1" prompt="Enter pipe size, length and base factor for sewers in State Routes._x000a__x000a_NOTE: Base factor is base width for State 10&quot; Concrete Base / 9." sqref="P61:S61" xr:uid="{23511CFF-D99E-4649-8D52-DF401CEE4FA2}"/>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80E41396-CDEE-4467-9473-E1C17FC6E154}"/>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956DFCD6-97AC-4C58-A9C8-6A12FF4A321C}"/>
    <dataValidation allowBlank="1" showInputMessage="1" showErrorMessage="1" prompt="Surface Width (ft) = Trench Width (ft) + 2 feet. _x000a__x000a_NOTE: 2 feet is the total surface cutback for trenches in State Routes, it accounts for 1 foot cutback to each side of the trench." sqref="U38:U39 U53:U54" xr:uid="{74A57B9A-DB5D-4A1F-BFD3-A2A5362C6D0D}"/>
    <dataValidation allowBlank="1" showInputMessage="1" showErrorMessage="1" prompt="Enter linear feet of pipe by size in State Routes, EXCLUDING within intersections. _x000a_" sqref="T38:T39 T53:T54" xr:uid="{3650F843-8022-4931-BFA4-CB45656CB720}"/>
    <dataValidation allowBlank="1" showInputMessage="1" showErrorMessage="1" prompt="Base Width (ft) = Trench Width (ft) + 2 feet. _x000a__x000a_NOTE: 2 feet is the total base cutback for trenches in State Routes, it accounts for 1 foot cutback to each side of the trench." sqref="Q38:Q39 Q53:Q54" xr:uid="{6809D216-A30C-4346-8533-D4F2CD876EB8}"/>
    <dataValidation allowBlank="1" showInputMessage="1" showErrorMessage="1" prompt="Enter linear feet of pipe by size in State Routes, including within intersections. _x000a_NOTE: don't include pipe outside of cartway." sqref="P38:P39 P53:P54" xr:uid="{293271A2-54C9-4CE1-976A-D4FFF643F0BE}"/>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D475FBBC-E1E3-4484-BB70-5CDC659066AF}"/>
    <dataValidation allowBlank="1" showInputMessage="1" showErrorMessage="1" prompt="Enter pipe size, length and paving factor for pipes within intersections. _x000a__x000a_*Factor = surface width (ft) / 9; _x000a_where surface width = trench width + base cutbacks + surface cutbacks." sqref="P29:W29" xr:uid="{7CDB4F53-095A-46F9-A5F2-BD897F75A603}"/>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311E581D-6215-41E7-A53C-AC8EC742E657}"/>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EFEDFE39-0E58-49F8-842E-CDA744BC9AFD}"/>
    <dataValidation allowBlank="1" showInputMessage="1" showErrorMessage="1" prompt="Base width = Trench Width (ft) + base cutbacks on both sides (ft). _x000a_NOTE: base cutbacks are 9&quot; for trench widths less than 3 feet and 12&quot; for trench width 3 feet and greater." sqref="Q21:Q22" xr:uid="{912DF90E-65D2-400E-8A29-71D8F0259A9C}"/>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1650C884-D385-4BB8-A99C-6E5C2A9E82F5}"/>
    <dataValidation allowBlank="1" showInputMessage="1" showErrorMessage="1" prompt="Surface Width (ft) = Base Width (ft) + 1 foot. _x000a__x000a_NOTE: 1 foot is the total surface cutback beyond the base cutback, it accounts for 6 inches to each side of the trench." sqref="U6:U7 U21:U22" xr:uid="{8ADB2628-09A6-41FB-AC64-684558C0FA9A}"/>
    <dataValidation allowBlank="1" showInputMessage="1" showErrorMessage="1" prompt="Enter linear feet of pipe by size in City Streets, EXCLUDING within intersections. _x000a_" sqref="T6:T7 T21:T22" xr:uid="{B202205F-F72D-40F2-9BD9-E58337920F71}"/>
    <dataValidation allowBlank="1" showInputMessage="1" showErrorMessage="1" prompt="Base Width (ft) = Trench Width (ft) + 2 feet. _x000a__x000a_NOTE: 2 feet is the total base cutback for trench widths 3 feet and greater, it accounts for 1 foot cutback to each side of the trench." sqref="Q6:Q7" xr:uid="{00D91C36-1A56-4573-8A9D-21C5E320C8EB}"/>
    <dataValidation allowBlank="1" showInputMessage="1" showErrorMessage="1" prompt="Enter linear feet of pipe by size in City Streets, including within intersections. _x000a_NOTE: don't include pipe outside of cartway." sqref="P6:P7 P21:P22" xr:uid="{7BC7C9E5-3EEC-4312-AAAA-7298EA16DEA8}"/>
    <dataValidation allowBlank="1" showInputMessage="1" showErrorMessage="1" prompt="Enter linear feet of pipe by size." sqref="I6:I7 I21:I22 I38:I39 I53:I54" xr:uid="{E01D9899-73F9-4631-A00C-4382A83D9A92}"/>
    <dataValidation allowBlank="1" showInputMessage="1" showErrorMessage="1" prompt="Trench widths are on page 2 of the Standard Details for Sewers handbook, denoted by H._x000a_" sqref="H6:H7 H38:H39" xr:uid="{B714177B-CEC9-4D93-94FE-7849B55A2DFF}"/>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CAA76BE5-39FA-4632-939D-B54F244BFE0D}"/>
    <dataValidation allowBlank="1" showInputMessage="1" showErrorMessage="1" prompt="Enter upstream and downstream depths measured from surface to invert of pipe." sqref="C38:D38 C6:D6" xr:uid="{EBE26E96-ACDD-4D4E-8BF4-F8E54479D452}"/>
  </dataValidations>
  <pageMargins left="0.25" right="0.25" top="0.75" bottom="0.75" header="0.3" footer="0.3"/>
  <pageSetup paperSize="17" scale="55"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0D3A7-DEEF-4240-B749-EE5F53C22983}">
  <sheetPr>
    <pageSetUpPr fitToPage="1"/>
  </sheetPr>
  <dimension ref="A1:AF95"/>
  <sheetViews>
    <sheetView showZeros="0" zoomScale="85" zoomScaleNormal="85" workbookViewId="0">
      <pane ySplit="1" topLeftCell="A74" activePane="bottomLeft" state="frozen"/>
      <selection pane="bottomLeft" activeCell="K102" sqref="K102"/>
    </sheetView>
  </sheetViews>
  <sheetFormatPr defaultRowHeight="15" x14ac:dyDescent="0.25"/>
  <cols>
    <col min="1" max="1" width="9.140625" customWidth="1"/>
    <col min="2" max="2" width="10.85546875" customWidth="1"/>
    <col min="3" max="3" width="11.5703125" customWidth="1"/>
    <col min="4" max="4" width="12.7109375" bestFit="1" customWidth="1"/>
    <col min="5" max="5" width="11.85546875" customWidth="1"/>
    <col min="6" max="6" width="11.140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315</v>
      </c>
      <c r="B94" s="441"/>
      <c r="C94" s="441"/>
      <c r="D94" s="441"/>
      <c r="E94" s="441"/>
      <c r="F94" s="441"/>
      <c r="G94" s="441"/>
      <c r="H94" s="441"/>
      <c r="I94" s="441"/>
      <c r="J94" s="441"/>
      <c r="K94" s="441"/>
      <c r="L94" s="441"/>
      <c r="M94" s="441"/>
      <c r="N94" s="441"/>
      <c r="O94" s="441"/>
      <c r="P94" s="441"/>
      <c r="Q94" s="441"/>
      <c r="R94" s="441"/>
      <c r="S94" s="441"/>
      <c r="T94" s="441"/>
      <c r="U94" s="441"/>
      <c r="V94" s="441"/>
      <c r="W94" s="441"/>
    </row>
    <row r="95" spans="1:23" x14ac:dyDescent="0.25">
      <c r="A95" t="s">
        <v>316</v>
      </c>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323" priority="190" stopIfTrue="1" operator="equal">
      <formula>0</formula>
    </cfRule>
  </conditionalFormatting>
  <conditionalFormatting sqref="K1">
    <cfRule type="cellIs" dxfId="1322" priority="188" stopIfTrue="1" operator="equal">
      <formula>0</formula>
    </cfRule>
  </conditionalFormatting>
  <conditionalFormatting sqref="D1 B1">
    <cfRule type="cellIs" dxfId="1321" priority="189" stopIfTrue="1" operator="equal">
      <formula>0</formula>
    </cfRule>
  </conditionalFormatting>
  <conditionalFormatting sqref="Z1">
    <cfRule type="cellIs" dxfId="1320" priority="187" stopIfTrue="1" operator="equal">
      <formula>0</formula>
    </cfRule>
  </conditionalFormatting>
  <conditionalFormatting sqref="A2 D2 L2">
    <cfRule type="cellIs" dxfId="1319" priority="186" stopIfTrue="1" operator="equal">
      <formula>0</formula>
    </cfRule>
  </conditionalFormatting>
  <conditionalFormatting sqref="K2">
    <cfRule type="cellIs" dxfId="1318" priority="185" stopIfTrue="1" operator="equal">
      <formula>0</formula>
    </cfRule>
  </conditionalFormatting>
  <conditionalFormatting sqref="R77 W78:W92 R78:U92">
    <cfRule type="cellIs" dxfId="1317" priority="184" stopIfTrue="1" operator="equal">
      <formula>0</formula>
    </cfRule>
  </conditionalFormatting>
  <conditionalFormatting sqref="Z1">
    <cfRule type="cellIs" dxfId="1316" priority="183" stopIfTrue="1" operator="equal">
      <formula>0</formula>
    </cfRule>
  </conditionalFormatting>
  <conditionalFormatting sqref="B83:C83">
    <cfRule type="cellIs" dxfId="1315" priority="180" stopIfTrue="1" operator="equal">
      <formula>0</formula>
    </cfRule>
  </conditionalFormatting>
  <conditionalFormatting sqref="E83">
    <cfRule type="cellIs" dxfId="1314" priority="179" stopIfTrue="1" operator="equal">
      <formula>0</formula>
    </cfRule>
  </conditionalFormatting>
  <conditionalFormatting sqref="E79:E82">
    <cfRule type="cellIs" dxfId="1313" priority="181" stopIfTrue="1" operator="equal">
      <formula>0</formula>
    </cfRule>
  </conditionalFormatting>
  <conditionalFormatting sqref="B77 B78:E78 B79:C82">
    <cfRule type="cellIs" dxfId="1312" priority="182" stopIfTrue="1" operator="equal">
      <formula>0</formula>
    </cfRule>
  </conditionalFormatting>
  <conditionalFormatting sqref="D83">
    <cfRule type="cellIs" dxfId="1311" priority="178" stopIfTrue="1" operator="equal">
      <formula>0</formula>
    </cfRule>
  </conditionalFormatting>
  <conditionalFormatting sqref="J77">
    <cfRule type="cellIs" dxfId="1310" priority="177" stopIfTrue="1" operator="equal">
      <formula>0</formula>
    </cfRule>
  </conditionalFormatting>
  <conditionalFormatting sqref="B20 B21:E22 B23:F27">
    <cfRule type="cellIs" dxfId="1309" priority="176" stopIfTrue="1" operator="equal">
      <formula>0</formula>
    </cfRule>
  </conditionalFormatting>
  <conditionalFormatting sqref="P20">
    <cfRule type="cellIs" dxfId="1308" priority="175" stopIfTrue="1" operator="equal">
      <formula>0</formula>
    </cfRule>
  </conditionalFormatting>
  <conditionalFormatting sqref="T20">
    <cfRule type="cellIs" dxfId="1307" priority="174" stopIfTrue="1" operator="equal">
      <formula>0</formula>
    </cfRule>
  </conditionalFormatting>
  <conditionalFormatting sqref="X67:AA67">
    <cfRule type="cellIs" dxfId="1306" priority="173" stopIfTrue="1" operator="equal">
      <formula>0</formula>
    </cfRule>
  </conditionalFormatting>
  <conditionalFormatting sqref="F21:I22">
    <cfRule type="cellIs" dxfId="1305" priority="172" stopIfTrue="1" operator="equal">
      <formula>0</formula>
    </cfRule>
  </conditionalFormatting>
  <conditionalFormatting sqref="T21">
    <cfRule type="cellIs" dxfId="1304" priority="167" stopIfTrue="1" operator="equal">
      <formula>0</formula>
    </cfRule>
  </conditionalFormatting>
  <conditionalFormatting sqref="U21:W21">
    <cfRule type="cellIs" dxfId="1303" priority="168" stopIfTrue="1" operator="equal">
      <formula>0</formula>
    </cfRule>
  </conditionalFormatting>
  <conditionalFormatting sqref="I31 K31:L31 I28:O30 I32:M34 N31:O34">
    <cfRule type="cellIs" dxfId="1302" priority="171" stopIfTrue="1" operator="equal">
      <formula>0</formula>
    </cfRule>
  </conditionalFormatting>
  <conditionalFormatting sqref="P21:S21">
    <cfRule type="cellIs" dxfId="1301" priority="170" stopIfTrue="1" operator="equal">
      <formula>0</formula>
    </cfRule>
  </conditionalFormatting>
  <conditionalFormatting sqref="T6">
    <cfRule type="cellIs" dxfId="1300" priority="169" stopIfTrue="1" operator="equal">
      <formula>0</formula>
    </cfRule>
  </conditionalFormatting>
  <conditionalFormatting sqref="P35:S35">
    <cfRule type="cellIs" dxfId="1299" priority="153" stopIfTrue="1" operator="equal">
      <formula>0</formula>
    </cfRule>
  </conditionalFormatting>
  <conditionalFormatting sqref="Q63:Q66">
    <cfRule type="cellIs" dxfId="1298" priority="123" stopIfTrue="1" operator="equal">
      <formula>0</formula>
    </cfRule>
  </conditionalFormatting>
  <conditionalFormatting sqref="B35:E35">
    <cfRule type="cellIs" dxfId="1297" priority="166" stopIfTrue="1" operator="equal">
      <formula>0</formula>
    </cfRule>
  </conditionalFormatting>
  <conditionalFormatting sqref="T35">
    <cfRule type="cellIs" dxfId="1296" priority="142" stopIfTrue="1" operator="equal">
      <formula>0</formula>
    </cfRule>
  </conditionalFormatting>
  <conditionalFormatting sqref="W35">
    <cfRule type="cellIs" dxfId="1295" priority="147" stopIfTrue="1" operator="equal">
      <formula>0</formula>
    </cfRule>
  </conditionalFormatting>
  <conditionalFormatting sqref="W35">
    <cfRule type="cellIs" dxfId="1294" priority="146" stopIfTrue="1" operator="equal">
      <formula>0</formula>
    </cfRule>
  </conditionalFormatting>
  <conditionalFormatting sqref="U35">
    <cfRule type="cellIs" dxfId="1293" priority="144" stopIfTrue="1" operator="equal">
      <formula>0</formula>
    </cfRule>
  </conditionalFormatting>
  <conditionalFormatting sqref="U35">
    <cfRule type="cellIs" dxfId="1292" priority="143" stopIfTrue="1" operator="equal">
      <formula>0</formula>
    </cfRule>
  </conditionalFormatting>
  <conditionalFormatting sqref="J35">
    <cfRule type="cellIs" dxfId="1291" priority="165" stopIfTrue="1" operator="equal">
      <formula>0</formula>
    </cfRule>
  </conditionalFormatting>
  <conditionalFormatting sqref="P37 T37 B37 G58:Q59 J53:O54 B38:E39 V38:W38 P61 B40:D51 G55:G57 S55:T56 F40:P51 S40:T51 W40:W51 T58:U59 T57 S57:S59 W55:W59 I55:P57 G38:G39 J38:O39 R38:S38">
    <cfRule type="cellIs" dxfId="1290" priority="141" stopIfTrue="1" operator="equal">
      <formula>0</formula>
    </cfRule>
  </conditionalFormatting>
  <conditionalFormatting sqref="U67">
    <cfRule type="cellIs" dxfId="1289" priority="112" stopIfTrue="1" operator="equal">
      <formula>0</formula>
    </cfRule>
  </conditionalFormatting>
  <conditionalFormatting sqref="V67">
    <cfRule type="cellIs" dxfId="1288" priority="113" stopIfTrue="1" operator="equal">
      <formula>0</formula>
    </cfRule>
  </conditionalFormatting>
  <conditionalFormatting sqref="V35">
    <cfRule type="cellIs" dxfId="1287" priority="145" stopIfTrue="1" operator="equal">
      <formula>0</formula>
    </cfRule>
  </conditionalFormatting>
  <conditionalFormatting sqref="V35">
    <cfRule type="cellIs" dxfId="1286" priority="148" stopIfTrue="1" operator="equal">
      <formula>0</formula>
    </cfRule>
  </conditionalFormatting>
  <conditionalFormatting sqref="I63 K63:L63 I61:O62 I64:M66 N63:O66">
    <cfRule type="cellIs" dxfId="1285" priority="136" stopIfTrue="1" operator="equal">
      <formula>0</formula>
    </cfRule>
  </conditionalFormatting>
  <conditionalFormatting sqref="R53:S53">
    <cfRule type="cellIs" dxfId="1284" priority="135" stopIfTrue="1" operator="equal">
      <formula>0</formula>
    </cfRule>
  </conditionalFormatting>
  <conditionalFormatting sqref="L35:M35">
    <cfRule type="cellIs" dxfId="1283" priority="164" stopIfTrue="1" operator="equal">
      <formula>0</formula>
    </cfRule>
  </conditionalFormatting>
  <conditionalFormatting sqref="N35">
    <cfRule type="cellIs" dxfId="1282" priority="163" stopIfTrue="1" operator="equal">
      <formula>0</formula>
    </cfRule>
  </conditionalFormatting>
  <conditionalFormatting sqref="T52">
    <cfRule type="cellIs" dxfId="1281" priority="138" stopIfTrue="1" operator="equal">
      <formula>0</formula>
    </cfRule>
  </conditionalFormatting>
  <conditionalFormatting sqref="V31:V34">
    <cfRule type="cellIs" dxfId="1280" priority="156" stopIfTrue="1" operator="equal">
      <formula>0</formula>
    </cfRule>
  </conditionalFormatting>
  <conditionalFormatting sqref="I35">
    <cfRule type="cellIs" dxfId="1279" priority="162" stopIfTrue="1" operator="equal">
      <formula>0</formula>
    </cfRule>
  </conditionalFormatting>
  <conditionalFormatting sqref="K70:L71 K74:L74 H73">
    <cfRule type="cellIs" dxfId="1278" priority="97" stopIfTrue="1" operator="equal">
      <formula>0</formula>
    </cfRule>
  </conditionalFormatting>
  <conditionalFormatting sqref="K35">
    <cfRule type="cellIs" dxfId="1277" priority="161" stopIfTrue="1" operator="equal">
      <formula>0</formula>
    </cfRule>
  </conditionalFormatting>
  <conditionalFormatting sqref="P28:R28">
    <cfRule type="cellIs" dxfId="1276" priority="160" stopIfTrue="1" operator="equal">
      <formula>0</formula>
    </cfRule>
  </conditionalFormatting>
  <conditionalFormatting sqref="S28">
    <cfRule type="cellIs" dxfId="1275" priority="159" stopIfTrue="1" operator="equal">
      <formula>0</formula>
    </cfRule>
  </conditionalFormatting>
  <conditionalFormatting sqref="T28:V28">
    <cfRule type="cellIs" dxfId="1274" priority="158" stopIfTrue="1" operator="equal">
      <formula>0</formula>
    </cfRule>
  </conditionalFormatting>
  <conditionalFormatting sqref="W28">
    <cfRule type="cellIs" dxfId="1273" priority="157" stopIfTrue="1" operator="equal">
      <formula>0</formula>
    </cfRule>
  </conditionalFormatting>
  <conditionalFormatting sqref="N67">
    <cfRule type="cellIs" dxfId="1272" priority="131" stopIfTrue="1" operator="equal">
      <formula>0</formula>
    </cfRule>
  </conditionalFormatting>
  <conditionalFormatting sqref="P60:R60">
    <cfRule type="cellIs" dxfId="1271" priority="128" stopIfTrue="1" operator="equal">
      <formula>0</formula>
    </cfRule>
  </conditionalFormatting>
  <conditionalFormatting sqref="Q31:Q34">
    <cfRule type="cellIs" dxfId="1270" priority="155" stopIfTrue="1" operator="equal">
      <formula>0</formula>
    </cfRule>
  </conditionalFormatting>
  <conditionalFormatting sqref="W67">
    <cfRule type="cellIs" dxfId="1269" priority="114" stopIfTrue="1" operator="equal">
      <formula>0</formula>
    </cfRule>
  </conditionalFormatting>
  <conditionalFormatting sqref="U67">
    <cfRule type="cellIs" dxfId="1268" priority="111" stopIfTrue="1" operator="equal">
      <formula>0</formula>
    </cfRule>
  </conditionalFormatting>
  <conditionalFormatting sqref="T67">
    <cfRule type="cellIs" dxfId="1267" priority="110" stopIfTrue="1" operator="equal">
      <formula>0</formula>
    </cfRule>
  </conditionalFormatting>
  <conditionalFormatting sqref="Q31:Q34">
    <cfRule type="cellIs" dxfId="1266" priority="154" stopIfTrue="1" operator="equal">
      <formula>0</formula>
    </cfRule>
  </conditionalFormatting>
  <conditionalFormatting sqref="P32">
    <cfRule type="cellIs" dxfId="1265" priority="152" stopIfTrue="1" operator="equal">
      <formula>0</formula>
    </cfRule>
  </conditionalFormatting>
  <conditionalFormatting sqref="S60">
    <cfRule type="cellIs" dxfId="1264" priority="127" stopIfTrue="1" operator="equal">
      <formula>0</formula>
    </cfRule>
  </conditionalFormatting>
  <conditionalFormatting sqref="T63:T66">
    <cfRule type="cellIs" dxfId="1263" priority="124" stopIfTrue="1" operator="equal">
      <formula>0</formula>
    </cfRule>
  </conditionalFormatting>
  <conditionalFormatting sqref="T63:T66">
    <cfRule type="cellIs" dxfId="1262" priority="119" stopIfTrue="1" operator="equal">
      <formula>0</formula>
    </cfRule>
  </conditionalFormatting>
  <conditionalFormatting sqref="P67:Q67">
    <cfRule type="cellIs" dxfId="1261" priority="121" stopIfTrue="1" operator="equal">
      <formula>0</formula>
    </cfRule>
  </conditionalFormatting>
  <conditionalFormatting sqref="V31:V34">
    <cfRule type="cellIs" dxfId="1260" priority="151" stopIfTrue="1" operator="equal">
      <formula>0</formula>
    </cfRule>
  </conditionalFormatting>
  <conditionalFormatting sqref="P31">
    <cfRule type="cellIs" dxfId="1259" priority="150" stopIfTrue="1" operator="equal">
      <formula>0</formula>
    </cfRule>
  </conditionalFormatting>
  <conditionalFormatting sqref="V67">
    <cfRule type="cellIs" dxfId="1258" priority="116" stopIfTrue="1" operator="equal">
      <formula>0</formula>
    </cfRule>
  </conditionalFormatting>
  <conditionalFormatting sqref="P67:Q67">
    <cfRule type="cellIs" dxfId="1257" priority="117" stopIfTrue="1" operator="equal">
      <formula>0</formula>
    </cfRule>
  </conditionalFormatting>
  <conditionalFormatting sqref="F35">
    <cfRule type="cellIs" dxfId="1256" priority="105" stopIfTrue="1" operator="equal">
      <formula>0</formula>
    </cfRule>
  </conditionalFormatting>
  <conditionalFormatting sqref="P35:S35">
    <cfRule type="cellIs" dxfId="1255" priority="149" stopIfTrue="1" operator="equal">
      <formula>0</formula>
    </cfRule>
  </conditionalFormatting>
  <conditionalFormatting sqref="G35">
    <cfRule type="cellIs" dxfId="1254" priority="104" stopIfTrue="1" operator="equal">
      <formula>0</formula>
    </cfRule>
  </conditionalFormatting>
  <conditionalFormatting sqref="B31 D31:E31 B28:H30 B32:F34 G31:H34">
    <cfRule type="cellIs" dxfId="1253" priority="106" stopIfTrue="1" operator="equal">
      <formula>0</formula>
    </cfRule>
  </conditionalFormatting>
  <conditionalFormatting sqref="U55:U57">
    <cfRule type="cellIs" dxfId="1252" priority="108" stopIfTrue="1" operator="equal">
      <formula>0</formula>
    </cfRule>
  </conditionalFormatting>
  <conditionalFormatting sqref="V53:W53">
    <cfRule type="cellIs" dxfId="1251" priority="134" stopIfTrue="1" operator="equal">
      <formula>0</formula>
    </cfRule>
  </conditionalFormatting>
  <conditionalFormatting sqref="B63 D63:E63 B61:H62 B64:F66 G63:H66">
    <cfRule type="cellIs" dxfId="1250" priority="102" stopIfTrue="1" operator="equal">
      <formula>0</formula>
    </cfRule>
  </conditionalFormatting>
  <conditionalFormatting sqref="B58:D59 B54:E54 F55:F59 B52:B53 E53 C55:D57">
    <cfRule type="cellIs" dxfId="1249" priority="140" stopIfTrue="1" operator="equal">
      <formula>0</formula>
    </cfRule>
  </conditionalFormatting>
  <conditionalFormatting sqref="P52">
    <cfRule type="cellIs" dxfId="1248" priority="139" stopIfTrue="1" operator="equal">
      <formula>0</formula>
    </cfRule>
  </conditionalFormatting>
  <conditionalFormatting sqref="G53:G54">
    <cfRule type="cellIs" dxfId="1247" priority="137" stopIfTrue="1" operator="equal">
      <formula>0</formula>
    </cfRule>
  </conditionalFormatting>
  <conditionalFormatting sqref="J67">
    <cfRule type="cellIs" dxfId="1246" priority="133" stopIfTrue="1" operator="equal">
      <formula>0</formula>
    </cfRule>
  </conditionalFormatting>
  <conditionalFormatting sqref="L67">
    <cfRule type="cellIs" dxfId="1245" priority="132" stopIfTrue="1" operator="equal">
      <formula>0</formula>
    </cfRule>
  </conditionalFormatting>
  <conditionalFormatting sqref="Q55:Q57">
    <cfRule type="cellIs" dxfId="1244" priority="109" stopIfTrue="1" operator="equal">
      <formula>0</formula>
    </cfRule>
  </conditionalFormatting>
  <conditionalFormatting sqref="W67">
    <cfRule type="cellIs" dxfId="1243" priority="115" stopIfTrue="1" operator="equal">
      <formula>0</formula>
    </cfRule>
  </conditionalFormatting>
  <conditionalFormatting sqref="AB21:AC24 Y21 Y15:AA20 AB15:AC16">
    <cfRule type="cellIs" dxfId="1242" priority="107" stopIfTrue="1" operator="equal">
      <formula>0</formula>
    </cfRule>
  </conditionalFormatting>
  <conditionalFormatting sqref="K67">
    <cfRule type="cellIs" dxfId="1241" priority="129" stopIfTrue="1" operator="equal">
      <formula>0</formula>
    </cfRule>
  </conditionalFormatting>
  <conditionalFormatting sqref="Q63:Q66">
    <cfRule type="cellIs" dxfId="1240" priority="122" stopIfTrue="1" operator="equal">
      <formula>0</formula>
    </cfRule>
  </conditionalFormatting>
  <conditionalFormatting sqref="I67">
    <cfRule type="cellIs" dxfId="1239" priority="130" stopIfTrue="1" operator="equal">
      <formula>0</formula>
    </cfRule>
  </conditionalFormatting>
  <conditionalFormatting sqref="T60:V60">
    <cfRule type="cellIs" dxfId="1238" priority="126" stopIfTrue="1" operator="equal">
      <formula>0</formula>
    </cfRule>
  </conditionalFormatting>
  <conditionalFormatting sqref="W60">
    <cfRule type="cellIs" dxfId="1237" priority="125" stopIfTrue="1" operator="equal">
      <formula>0</formula>
    </cfRule>
  </conditionalFormatting>
  <conditionalFormatting sqref="P64">
    <cfRule type="cellIs" dxfId="1236" priority="120" stopIfTrue="1" operator="equal">
      <formula>0</formula>
    </cfRule>
  </conditionalFormatting>
  <conditionalFormatting sqref="P63">
    <cfRule type="cellIs" dxfId="1235" priority="118" stopIfTrue="1" operator="equal">
      <formula>0</formula>
    </cfRule>
  </conditionalFormatting>
  <conditionalFormatting sqref="B67:E67">
    <cfRule type="cellIs" dxfId="1234" priority="103" stopIfTrue="1" operator="equal">
      <formula>0</formula>
    </cfRule>
  </conditionalFormatting>
  <conditionalFormatting sqref="G67">
    <cfRule type="cellIs" dxfId="1233" priority="100" stopIfTrue="1" operator="equal">
      <formula>0</formula>
    </cfRule>
  </conditionalFormatting>
  <conditionalFormatting sqref="F67">
    <cfRule type="cellIs" dxfId="1232" priority="101" stopIfTrue="1" operator="equal">
      <formula>0</formula>
    </cfRule>
  </conditionalFormatting>
  <conditionalFormatting sqref="E70:F74">
    <cfRule type="cellIs" dxfId="1231" priority="98" stopIfTrue="1" operator="equal">
      <formula>0</formula>
    </cfRule>
  </conditionalFormatting>
  <conditionalFormatting sqref="AB53:AC56 Y53 Y48:AA52 AB48:AC48">
    <cfRule type="cellIs" dxfId="1230" priority="99" stopIfTrue="1" operator="equal">
      <formula>0</formula>
    </cfRule>
  </conditionalFormatting>
  <conditionalFormatting sqref="P87:P93 N85:N92">
    <cfRule type="cellIs" dxfId="1229" priority="73" stopIfTrue="1" operator="equal">
      <formula>0</formula>
    </cfRule>
  </conditionalFormatting>
  <conditionalFormatting sqref="T61">
    <cfRule type="cellIs" dxfId="1228" priority="96" stopIfTrue="1" operator="equal">
      <formula>0</formula>
    </cfRule>
  </conditionalFormatting>
  <conditionalFormatting sqref="S67">
    <cfRule type="cellIs" dxfId="1227" priority="95" stopIfTrue="1" operator="equal">
      <formula>0</formula>
    </cfRule>
  </conditionalFormatting>
  <conditionalFormatting sqref="S67">
    <cfRule type="cellIs" dxfId="1226" priority="94" stopIfTrue="1" operator="equal">
      <formula>0</formula>
    </cfRule>
  </conditionalFormatting>
  <conditionalFormatting sqref="R67">
    <cfRule type="cellIs" dxfId="1225" priority="93" stopIfTrue="1" operator="equal">
      <formula>0</formula>
    </cfRule>
  </conditionalFormatting>
  <conditionalFormatting sqref="F83:G83">
    <cfRule type="cellIs" dxfId="1224" priority="90" stopIfTrue="1" operator="equal">
      <formula>0</formula>
    </cfRule>
  </conditionalFormatting>
  <conditionalFormatting sqref="I83">
    <cfRule type="cellIs" dxfId="1223" priority="89" stopIfTrue="1" operator="equal">
      <formula>0</formula>
    </cfRule>
  </conditionalFormatting>
  <conditionalFormatting sqref="I79:I82">
    <cfRule type="cellIs" dxfId="1222" priority="91" stopIfTrue="1" operator="equal">
      <formula>0</formula>
    </cfRule>
  </conditionalFormatting>
  <conditionalFormatting sqref="F77 F78:I78 F79:G82">
    <cfRule type="cellIs" dxfId="1221" priority="92" stopIfTrue="1" operator="equal">
      <formula>0</formula>
    </cfRule>
  </conditionalFormatting>
  <conditionalFormatting sqref="H83">
    <cfRule type="cellIs" dxfId="1220" priority="88" stopIfTrue="1" operator="equal">
      <formula>0</formula>
    </cfRule>
  </conditionalFormatting>
  <conditionalFormatting sqref="J83:K83">
    <cfRule type="cellIs" dxfId="1219" priority="85" stopIfTrue="1" operator="equal">
      <formula>0</formula>
    </cfRule>
  </conditionalFormatting>
  <conditionalFormatting sqref="M83">
    <cfRule type="cellIs" dxfId="1218" priority="84" stopIfTrue="1" operator="equal">
      <formula>0</formula>
    </cfRule>
  </conditionalFormatting>
  <conditionalFormatting sqref="M79:M82">
    <cfRule type="cellIs" dxfId="1217" priority="86" stopIfTrue="1" operator="equal">
      <formula>0</formula>
    </cfRule>
  </conditionalFormatting>
  <conditionalFormatting sqref="J78:M78 J79:K82">
    <cfRule type="cellIs" dxfId="1216" priority="87" stopIfTrue="1" operator="equal">
      <formula>0</formula>
    </cfRule>
  </conditionalFormatting>
  <conditionalFormatting sqref="L83">
    <cfRule type="cellIs" dxfId="1215" priority="83" stopIfTrue="1" operator="equal">
      <formula>0</formula>
    </cfRule>
  </conditionalFormatting>
  <conditionalFormatting sqref="N83">
    <cfRule type="cellIs" dxfId="1214" priority="82" stopIfTrue="1" operator="equal">
      <formula>0</formula>
    </cfRule>
  </conditionalFormatting>
  <conditionalFormatting sqref="N78">
    <cfRule type="cellIs" dxfId="1213" priority="78" stopIfTrue="1" operator="equal">
      <formula>0</formula>
    </cfRule>
  </conditionalFormatting>
  <conditionalFormatting sqref="N79:O79">
    <cfRule type="cellIs" dxfId="1212" priority="81" stopIfTrue="1" operator="equal">
      <formula>0</formula>
    </cfRule>
  </conditionalFormatting>
  <conditionalFormatting sqref="O79">
    <cfRule type="cellIs" dxfId="1211" priority="79" stopIfTrue="1" operator="equal">
      <formula>0</formula>
    </cfRule>
  </conditionalFormatting>
  <conditionalFormatting sqref="P79">
    <cfRule type="cellIs" dxfId="1210" priority="80" stopIfTrue="1" operator="equal">
      <formula>0</formula>
    </cfRule>
  </conditionalFormatting>
  <conditionalFormatting sqref="P78">
    <cfRule type="cellIs" dxfId="1209" priority="77" stopIfTrue="1" operator="equal">
      <formula>0</formula>
    </cfRule>
  </conditionalFormatting>
  <conditionalFormatting sqref="P79">
    <cfRule type="cellIs" dxfId="1208" priority="76" stopIfTrue="1" operator="equal">
      <formula>0</formula>
    </cfRule>
  </conditionalFormatting>
  <conditionalFormatting sqref="O79">
    <cfRule type="cellIs" dxfId="1207" priority="74" stopIfTrue="1" operator="equal">
      <formula>0</formula>
    </cfRule>
  </conditionalFormatting>
  <conditionalFormatting sqref="O78">
    <cfRule type="cellIs" dxfId="1206" priority="75" stopIfTrue="1" operator="equal">
      <formula>0</formula>
    </cfRule>
  </conditionalFormatting>
  <conditionalFormatting sqref="P86">
    <cfRule type="cellIs" dxfId="1205" priority="72" stopIfTrue="1" operator="equal">
      <formula>0</formula>
    </cfRule>
  </conditionalFormatting>
  <conditionalFormatting sqref="K90">
    <cfRule type="cellIs" dxfId="1204" priority="69" stopIfTrue="1" operator="equal">
      <formula>0</formula>
    </cfRule>
  </conditionalFormatting>
  <conditionalFormatting sqref="M87:M93 K85:K89 K91">
    <cfRule type="cellIs" dxfId="1203" priority="71" stopIfTrue="1" operator="equal">
      <formula>0</formula>
    </cfRule>
  </conditionalFormatting>
  <conditionalFormatting sqref="M86">
    <cfRule type="cellIs" dxfId="1202" priority="70" stopIfTrue="1" operator="equal">
      <formula>0</formula>
    </cfRule>
  </conditionalFormatting>
  <conditionalFormatting sqref="Q40:Q51">
    <cfRule type="cellIs" dxfId="1201" priority="51" stopIfTrue="1" operator="equal">
      <formula>0</formula>
    </cfRule>
  </conditionalFormatting>
  <conditionalFormatting sqref="E40:E51">
    <cfRule type="cellIs" dxfId="1200" priority="52" stopIfTrue="1" operator="equal">
      <formula>0</formula>
    </cfRule>
  </conditionalFormatting>
  <conditionalFormatting sqref="R40:R51">
    <cfRule type="cellIs" dxfId="1199" priority="50" stopIfTrue="1" operator="equal">
      <formula>0</formula>
    </cfRule>
  </conditionalFormatting>
  <conditionalFormatting sqref="U40:U51">
    <cfRule type="cellIs" dxfId="1198" priority="49" stopIfTrue="1" operator="equal">
      <formula>0</formula>
    </cfRule>
  </conditionalFormatting>
  <conditionalFormatting sqref="V40:V51">
    <cfRule type="cellIs" dxfId="1197" priority="48" stopIfTrue="1" operator="equal">
      <formula>0</formula>
    </cfRule>
  </conditionalFormatting>
  <conditionalFormatting sqref="E55:E59">
    <cfRule type="cellIs" dxfId="1196" priority="47" stopIfTrue="1" operator="equal">
      <formula>0</formula>
    </cfRule>
  </conditionalFormatting>
  <conditionalFormatting sqref="R55:R59">
    <cfRule type="cellIs" dxfId="1195" priority="46" stopIfTrue="1" operator="equal">
      <formula>0</formula>
    </cfRule>
  </conditionalFormatting>
  <conditionalFormatting sqref="V55:V59">
    <cfRule type="cellIs" dxfId="1194" priority="45" stopIfTrue="1" operator="equal">
      <formula>0</formula>
    </cfRule>
  </conditionalFormatting>
  <conditionalFormatting sqref="M67">
    <cfRule type="cellIs" dxfId="1193" priority="44" stopIfTrue="1" operator="equal">
      <formula>0</formula>
    </cfRule>
  </conditionalFormatting>
  <conditionalFormatting sqref="W63:W66">
    <cfRule type="cellIs" dxfId="1192" priority="43" stopIfTrue="1" operator="equal">
      <formula>0</formula>
    </cfRule>
  </conditionalFormatting>
  <conditionalFormatting sqref="S63:S66">
    <cfRule type="cellIs" dxfId="1191" priority="42" stopIfTrue="1" operator="equal">
      <formula>0</formula>
    </cfRule>
  </conditionalFormatting>
  <conditionalFormatting sqref="H55:H57">
    <cfRule type="cellIs" dxfId="1190" priority="41" stopIfTrue="1" operator="equal">
      <formula>0</formula>
    </cfRule>
  </conditionalFormatting>
  <conditionalFormatting sqref="T31:T34">
    <cfRule type="cellIs" dxfId="1189" priority="40" stopIfTrue="1" operator="equal">
      <formula>0</formula>
    </cfRule>
  </conditionalFormatting>
  <conditionalFormatting sqref="F38:F39">
    <cfRule type="cellIs" dxfId="1188" priority="39" stopIfTrue="1" operator="equal">
      <formula>0</formula>
    </cfRule>
  </conditionalFormatting>
  <conditionalFormatting sqref="H38:I39">
    <cfRule type="cellIs" dxfId="1187" priority="38" stopIfTrue="1" operator="equal">
      <formula>0</formula>
    </cfRule>
  </conditionalFormatting>
  <conditionalFormatting sqref="P38:Q38">
    <cfRule type="cellIs" dxfId="1186" priority="37" stopIfTrue="1" operator="equal">
      <formula>0</formula>
    </cfRule>
  </conditionalFormatting>
  <conditionalFormatting sqref="U38">
    <cfRule type="cellIs" dxfId="1185" priority="36" stopIfTrue="1" operator="equal">
      <formula>0</formula>
    </cfRule>
  </conditionalFormatting>
  <conditionalFormatting sqref="T38">
    <cfRule type="cellIs" dxfId="1184" priority="35" stopIfTrue="1" operator="equal">
      <formula>0</formula>
    </cfRule>
  </conditionalFormatting>
  <conditionalFormatting sqref="I53:I54">
    <cfRule type="cellIs" dxfId="1183" priority="33" stopIfTrue="1" operator="equal">
      <formula>0</formula>
    </cfRule>
  </conditionalFormatting>
  <conditionalFormatting sqref="F53:F54">
    <cfRule type="cellIs" dxfId="1182" priority="34" stopIfTrue="1" operator="equal">
      <formula>0</formula>
    </cfRule>
  </conditionalFormatting>
  <conditionalFormatting sqref="P53:Q53">
    <cfRule type="cellIs" dxfId="1181" priority="32" stopIfTrue="1" operator="equal">
      <formula>0</formula>
    </cfRule>
  </conditionalFormatting>
  <conditionalFormatting sqref="U53">
    <cfRule type="cellIs" dxfId="1180" priority="31" stopIfTrue="1" operator="equal">
      <formula>0</formula>
    </cfRule>
  </conditionalFormatting>
  <conditionalFormatting sqref="T53">
    <cfRule type="cellIs" dxfId="1179" priority="30" stopIfTrue="1" operator="equal">
      <formula>0</formula>
    </cfRule>
  </conditionalFormatting>
  <conditionalFormatting sqref="B60:H60">
    <cfRule type="cellIs" dxfId="1178" priority="29" stopIfTrue="1" operator="equal">
      <formula>0</formula>
    </cfRule>
  </conditionalFormatting>
  <conditionalFormatting sqref="I60:O60">
    <cfRule type="cellIs" dxfId="1177" priority="28" stopIfTrue="1" operator="equal">
      <formula>0</formula>
    </cfRule>
  </conditionalFormatting>
  <conditionalFormatting sqref="Y47:AC47">
    <cfRule type="cellIs" dxfId="1176" priority="27" stopIfTrue="1" operator="equal">
      <formula>0</formula>
    </cfRule>
  </conditionalFormatting>
  <conditionalFormatting sqref="N80">
    <cfRule type="cellIs" dxfId="1175" priority="26" stopIfTrue="1" operator="equal">
      <formula>0</formula>
    </cfRule>
  </conditionalFormatting>
  <conditionalFormatting sqref="H53:H54">
    <cfRule type="cellIs" dxfId="1174" priority="25" stopIfTrue="1" operator="equal">
      <formula>0</formula>
    </cfRule>
  </conditionalFormatting>
  <conditionalFormatting sqref="C53:D53">
    <cfRule type="cellIs" dxfId="1173" priority="24" stopIfTrue="1" operator="equal">
      <formula>0</formula>
    </cfRule>
  </conditionalFormatting>
  <conditionalFormatting sqref="B55:B57">
    <cfRule type="cellIs" dxfId="1172" priority="23" stopIfTrue="1" operator="equal">
      <formula>0</formula>
    </cfRule>
  </conditionalFormatting>
  <conditionalFormatting sqref="O1">
    <cfRule type="cellIs" dxfId="1171" priority="22" stopIfTrue="1" operator="equal">
      <formula>0</formula>
    </cfRule>
  </conditionalFormatting>
  <conditionalFormatting sqref="B93:C93">
    <cfRule type="cellIs" dxfId="62" priority="7" stopIfTrue="1" operator="equal">
      <formula>0</formula>
    </cfRule>
  </conditionalFormatting>
  <conditionalFormatting sqref="D88:D92">
    <cfRule type="cellIs" dxfId="61" priority="9" stopIfTrue="1" operator="equal">
      <formula>0</formula>
    </cfRule>
  </conditionalFormatting>
  <conditionalFormatting sqref="D93">
    <cfRule type="cellIs" dxfId="60" priority="8" stopIfTrue="1" operator="equal">
      <formula>0</formula>
    </cfRule>
  </conditionalFormatting>
  <conditionalFormatting sqref="G93">
    <cfRule type="cellIs" dxfId="59" priority="6" stopIfTrue="1" operator="equal">
      <formula>0</formula>
    </cfRule>
  </conditionalFormatting>
  <conditionalFormatting sqref="H93:I93">
    <cfRule type="cellIs" dxfId="58" priority="4" stopIfTrue="1" operator="equal">
      <formula>0</formula>
    </cfRule>
  </conditionalFormatting>
  <conditionalFormatting sqref="J93">
    <cfRule type="cellIs" dxfId="57" priority="5" stopIfTrue="1" operator="equal">
      <formula>0</formula>
    </cfRule>
  </conditionalFormatting>
  <conditionalFormatting sqref="E93:F93">
    <cfRule type="cellIs" dxfId="56" priority="3" stopIfTrue="1" operator="equal">
      <formula>0</formula>
    </cfRule>
  </conditionalFormatting>
  <conditionalFormatting sqref="G88:G92">
    <cfRule type="cellIs" dxfId="55" priority="2" stopIfTrue="1" operator="equal">
      <formula>0</formula>
    </cfRule>
  </conditionalFormatting>
  <conditionalFormatting sqref="J88:J92">
    <cfRule type="cellIs" dxfId="54" priority="1" stopIfTrue="1" operator="equal">
      <formula>0</formula>
    </cfRule>
  </conditionalFormatting>
  <dataValidations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19A5C710-0264-432E-B88B-FC256674605E}"/>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269C8FC3-8D89-4720-B10D-2AD1DF64EBC2}"/>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5A4A25B0-3D28-48DE-96C0-7ADF110C35C5}"/>
    <dataValidation allowBlank="1" showInputMessage="1" showErrorMessage="1" prompt="Update the number of total pages." sqref="A94:W94" xr:uid="{67AB0003-DF31-44D8-AABE-140ADD7CCB9D}"/>
    <dataValidation allowBlank="1" showInputMessage="1" showErrorMessage="1" prompt="Enter the number(s) and length(s) of 6&quot; DIP lateral replacements from the sewer to the curb trap._x000a_" sqref="E87" xr:uid="{DEE0F609-C896-4F77-BCE3-1F0B581F5347}"/>
    <dataValidation allowBlank="1" showInputMessage="1" showErrorMessage="1" prompt="Enter the number of manholes by kind." sqref="K85:M85" xr:uid="{AC0F9769-8C8B-48D8-8A08-122781A1E751}"/>
    <dataValidation allowBlank="1" showInputMessage="1" showErrorMessage="1" prompt="Enter the number of proposed inlets by size/type and the number of existing inlets to be abandoned." sqref="N85:P85" xr:uid="{7AFEEC8B-8F5D-4C7E-ACC8-2AE7D0E9F894}"/>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D0D65C78-30CA-4E3A-AA7E-100FB85E8E1A}"/>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F89063CC-6000-46FD-A0C3-DBAB80461C05}"/>
    <dataValidation allowBlank="1" showInputMessage="1" showErrorMessage="1" prompt="Enter the number of ramps triggered by the sewer reconstruction or lining. " sqref="N80:P80" xr:uid="{0FF4B122-2487-4928-8AF8-0E528B1C2961}"/>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4E2ED673-25CF-4372-B41D-6FD065622935}"/>
    <dataValidation allowBlank="1" showInputMessage="1" showErrorMessage="1" prompt="Enter length and width of driveway disturbed. Depending on the area disturbed relative to the total area of the driveway, the driveway may have to be partially or fully replaced." sqref="J77:M77" xr:uid="{FC22FCC3-F953-4405-85D9-70380EC1CDCC}"/>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1D215791-BDE7-4DEB-B665-22B40A3B7B47}"/>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A2C342E0-EEAF-4E2C-8DEB-2C780AD59709}"/>
    <dataValidation allowBlank="1" showInputMessage="1" showErrorMessage="1" prompt="Enter the number of existing manholes to be lined." sqref="T70:V70" xr:uid="{C1B559A8-B811-4231-BD2D-189BBCA440E3}"/>
    <dataValidation allowBlank="1" showInputMessage="1" showErrorMessage="1" prompt="Enter the size, material, and length of the existing sewer(s) to be lined." sqref="N70" xr:uid="{0B5DEB87-189D-47CD-9093-DF876192F3F8}"/>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CEC38A83-F9D0-4B42-B84E-551C366460DF}"/>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726D28E5-B513-47D4-9DE0-D001B51CE46C}"/>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020373A1-9B45-48AB-8C94-63C01F993711}"/>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E14E504B-36DC-4089-B00C-20C560DDB2DA}"/>
    <dataValidation allowBlank="1" showInputMessage="1" showErrorMessage="1" prompt="Enter pipe size, length and base factor for sewers in State Routes._x000a__x000a_NOTE: Base factor is base width for State 10&quot; Concrete Base / 9." sqref="P61:S61" xr:uid="{6BCFE95E-B685-47F7-BE1D-8B7433B25E16}"/>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DDBFEE85-914E-43AD-9DD3-9584539A45FC}"/>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EF74878D-C495-4143-8670-811EE5DAAEF6}"/>
    <dataValidation allowBlank="1" showInputMessage="1" showErrorMessage="1" prompt="Surface Width (ft) = Trench Width (ft) + 2 feet. _x000a__x000a_NOTE: 2 feet is the total surface cutback for trenches in State Routes, it accounts for 1 foot cutback to each side of the trench." sqref="U38:U39 U53:U54" xr:uid="{40120712-D985-43B5-8562-09ED13A2BD91}"/>
    <dataValidation allowBlank="1" showInputMessage="1" showErrorMessage="1" prompt="Enter linear feet of pipe by size in State Routes, EXCLUDING within intersections. _x000a_" sqref="T38:T39 T53:T54" xr:uid="{6E735A79-F80F-49EE-B8A2-531A03C23285}"/>
    <dataValidation allowBlank="1" showInputMessage="1" showErrorMessage="1" prompt="Base Width (ft) = Trench Width (ft) + 2 feet. _x000a__x000a_NOTE: 2 feet is the total base cutback for trenches in State Routes, it accounts for 1 foot cutback to each side of the trench." sqref="Q38:Q39 Q53:Q54" xr:uid="{1D7DDC73-E331-4CE0-9683-E3BCDEB22335}"/>
    <dataValidation allowBlank="1" showInputMessage="1" showErrorMessage="1" prompt="Enter linear feet of pipe by size in State Routes, including within intersections. _x000a_NOTE: don't include pipe outside of cartway." sqref="P38:P39 P53:P54" xr:uid="{572C5163-F8BF-491F-A8F1-865BBA4F49B2}"/>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CA94EB11-CE96-4483-A9FD-B2BD669088B1}"/>
    <dataValidation allowBlank="1" showInputMessage="1" showErrorMessage="1" prompt="Enter pipe size, length and paving factor for pipes within intersections. _x000a__x000a_*Factor = surface width (ft) / 9; _x000a_where surface width = trench width + base cutbacks + surface cutbacks." sqref="P29:W29" xr:uid="{F0995583-91D6-4AFE-A990-707C1D95CDD8}"/>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D2E5652F-DA51-4F4C-A229-24DA7BBADA7A}"/>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6D1206AF-8487-4B6A-8A5D-EE8DA2E24920}"/>
    <dataValidation allowBlank="1" showInputMessage="1" showErrorMessage="1" prompt="Base width = Trench Width (ft) + base cutbacks on both sides (ft). _x000a_NOTE: base cutbacks are 9&quot; for trench widths less than 3 feet and 12&quot; for trench width 3 feet and greater." sqref="Q21:Q22" xr:uid="{C2723133-07FD-4133-A37B-CEF0019ED2F4}"/>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D4615524-45B1-46F5-9A46-7B327BCB6A89}"/>
    <dataValidation allowBlank="1" showInputMessage="1" showErrorMessage="1" prompt="Surface Width (ft) = Base Width (ft) + 1 foot. _x000a__x000a_NOTE: 1 foot is the total surface cutback beyond the base cutback, it accounts for 6 inches to each side of the trench." sqref="U6:U7 U21:U22" xr:uid="{732F2139-A433-481F-8202-EC870FD67F6D}"/>
    <dataValidation allowBlank="1" showInputMessage="1" showErrorMessage="1" prompt="Enter linear feet of pipe by size in City Streets, EXCLUDING within intersections. _x000a_" sqref="T6:T7 T21:T22" xr:uid="{A775E7D7-0CA6-4532-9E8B-AEFEF92A64A7}"/>
    <dataValidation allowBlank="1" showInputMessage="1" showErrorMessage="1" prompt="Base Width (ft) = Trench Width (ft) + 2 feet. _x000a__x000a_NOTE: 2 feet is the total base cutback for trench widths 3 feet and greater, it accounts for 1 foot cutback to each side of the trench." sqref="Q6:Q7" xr:uid="{D860C3D4-1EEF-4881-9969-E870E088F5E4}"/>
    <dataValidation allowBlank="1" showInputMessage="1" showErrorMessage="1" prompt="Enter linear feet of pipe by size in City Streets, including within intersections. _x000a_NOTE: don't include pipe outside of cartway." sqref="P6:P7 P21:P22" xr:uid="{70C2511A-8162-4DE8-9875-6B5D96FD4052}"/>
    <dataValidation allowBlank="1" showInputMessage="1" showErrorMessage="1" prompt="Enter linear feet of pipe by size." sqref="I6:I7 I21:I22 I38:I39 I53:I54" xr:uid="{C681B3D7-AB51-4CBD-BE83-E9239FE1DF71}"/>
    <dataValidation allowBlank="1" showInputMessage="1" showErrorMessage="1" prompt="Trench widths are on page 2 of the Standard Details for Sewers handbook, denoted by H._x000a_" sqref="H6:H7 H38:H39" xr:uid="{2E4F1DC9-8DC6-4092-B761-1E19512FB257}"/>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7307D8E7-1A08-4923-8735-96437BADFBDB}"/>
    <dataValidation allowBlank="1" showInputMessage="1" showErrorMessage="1" prompt="Enter upstream and downstream depths measured from surface to invert of pipe." sqref="C38:D38 C6:D6" xr:uid="{277BFE79-2025-4780-BDCC-19C983B2C26B}"/>
  </dataValidations>
  <pageMargins left="0.25" right="0.25" top="0.75" bottom="0.75" header="0.3" footer="0.3"/>
  <pageSetup paperSize="17" scale="55"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F2B46-7387-429E-BB22-3FC640A5F5A7}">
  <sheetPr>
    <pageSetUpPr fitToPage="1"/>
  </sheetPr>
  <dimension ref="A1:AF94"/>
  <sheetViews>
    <sheetView showZeros="0" zoomScale="85" zoomScaleNormal="85" workbookViewId="0">
      <pane ySplit="1" topLeftCell="A65" activePane="bottomLeft" state="frozen"/>
      <selection pane="bottomLeft" activeCell="G98" sqref="G98"/>
    </sheetView>
  </sheetViews>
  <sheetFormatPr defaultRowHeight="15" x14ac:dyDescent="0.25"/>
  <cols>
    <col min="1" max="1" width="9.140625" customWidth="1"/>
    <col min="2" max="2" width="10.85546875" customWidth="1"/>
    <col min="3" max="3" width="11.5703125" customWidth="1"/>
    <col min="4" max="4" width="12.7109375" bestFit="1" customWidth="1"/>
    <col min="5" max="5" width="10.85546875" customWidth="1"/>
    <col min="6" max="6" width="11.28515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11"/>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24"/>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317</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162" priority="190" stopIfTrue="1" operator="equal">
      <formula>0</formula>
    </cfRule>
  </conditionalFormatting>
  <conditionalFormatting sqref="K1">
    <cfRule type="cellIs" dxfId="1161" priority="188" stopIfTrue="1" operator="equal">
      <formula>0</formula>
    </cfRule>
  </conditionalFormatting>
  <conditionalFormatting sqref="D1 B1">
    <cfRule type="cellIs" dxfId="1160" priority="189" stopIfTrue="1" operator="equal">
      <formula>0</formula>
    </cfRule>
  </conditionalFormatting>
  <conditionalFormatting sqref="Z1">
    <cfRule type="cellIs" dxfId="1159" priority="187" stopIfTrue="1" operator="equal">
      <formula>0</formula>
    </cfRule>
  </conditionalFormatting>
  <conditionalFormatting sqref="A2 D2 L2">
    <cfRule type="cellIs" dxfId="1158" priority="186" stopIfTrue="1" operator="equal">
      <formula>0</formula>
    </cfRule>
  </conditionalFormatting>
  <conditionalFormatting sqref="K2">
    <cfRule type="cellIs" dxfId="1157" priority="185" stopIfTrue="1" operator="equal">
      <formula>0</formula>
    </cfRule>
  </conditionalFormatting>
  <conditionalFormatting sqref="R77 W78:W92 R78:U92">
    <cfRule type="cellIs" dxfId="1156" priority="184" stopIfTrue="1" operator="equal">
      <formula>0</formula>
    </cfRule>
  </conditionalFormatting>
  <conditionalFormatting sqref="Z1">
    <cfRule type="cellIs" dxfId="1155" priority="183" stopIfTrue="1" operator="equal">
      <formula>0</formula>
    </cfRule>
  </conditionalFormatting>
  <conditionalFormatting sqref="B83:C83">
    <cfRule type="cellIs" dxfId="1154" priority="180" stopIfTrue="1" operator="equal">
      <formula>0</formula>
    </cfRule>
  </conditionalFormatting>
  <conditionalFormatting sqref="E83">
    <cfRule type="cellIs" dxfId="1153" priority="179" stopIfTrue="1" operator="equal">
      <formula>0</formula>
    </cfRule>
  </conditionalFormatting>
  <conditionalFormatting sqref="E79:E82">
    <cfRule type="cellIs" dxfId="1152" priority="181" stopIfTrue="1" operator="equal">
      <formula>0</formula>
    </cfRule>
  </conditionalFormatting>
  <conditionalFormatting sqref="B77 B78:E78 B79:C82">
    <cfRule type="cellIs" dxfId="1151" priority="182" stopIfTrue="1" operator="equal">
      <formula>0</formula>
    </cfRule>
  </conditionalFormatting>
  <conditionalFormatting sqref="D83">
    <cfRule type="cellIs" dxfId="1150" priority="178" stopIfTrue="1" operator="equal">
      <formula>0</formula>
    </cfRule>
  </conditionalFormatting>
  <conditionalFormatting sqref="J77">
    <cfRule type="cellIs" dxfId="1149" priority="177" stopIfTrue="1" operator="equal">
      <formula>0</formula>
    </cfRule>
  </conditionalFormatting>
  <conditionalFormatting sqref="B20 B21:E22 B23:F27">
    <cfRule type="cellIs" dxfId="1148" priority="176" stopIfTrue="1" operator="equal">
      <formula>0</formula>
    </cfRule>
  </conditionalFormatting>
  <conditionalFormatting sqref="P20">
    <cfRule type="cellIs" dxfId="1147" priority="175" stopIfTrue="1" operator="equal">
      <formula>0</formula>
    </cfRule>
  </conditionalFormatting>
  <conditionalFormatting sqref="T20">
    <cfRule type="cellIs" dxfId="1146" priority="174" stopIfTrue="1" operator="equal">
      <formula>0</formula>
    </cfRule>
  </conditionalFormatting>
  <conditionalFormatting sqref="X67:AA67">
    <cfRule type="cellIs" dxfId="1145" priority="173" stopIfTrue="1" operator="equal">
      <formula>0</formula>
    </cfRule>
  </conditionalFormatting>
  <conditionalFormatting sqref="F21:I22">
    <cfRule type="cellIs" dxfId="1144" priority="172" stopIfTrue="1" operator="equal">
      <formula>0</formula>
    </cfRule>
  </conditionalFormatting>
  <conditionalFormatting sqref="T21">
    <cfRule type="cellIs" dxfId="1143" priority="167" stopIfTrue="1" operator="equal">
      <formula>0</formula>
    </cfRule>
  </conditionalFormatting>
  <conditionalFormatting sqref="U21:W21">
    <cfRule type="cellIs" dxfId="1142" priority="168" stopIfTrue="1" operator="equal">
      <formula>0</formula>
    </cfRule>
  </conditionalFormatting>
  <conditionalFormatting sqref="I31 K31:L31 I28:O30 I32:M34 N31:O34">
    <cfRule type="cellIs" dxfId="1141" priority="171" stopIfTrue="1" operator="equal">
      <formula>0</formula>
    </cfRule>
  </conditionalFormatting>
  <conditionalFormatting sqref="P21:S21">
    <cfRule type="cellIs" dxfId="1140" priority="170" stopIfTrue="1" operator="equal">
      <formula>0</formula>
    </cfRule>
  </conditionalFormatting>
  <conditionalFormatting sqref="T6">
    <cfRule type="cellIs" dxfId="1139" priority="169" stopIfTrue="1" operator="equal">
      <formula>0</formula>
    </cfRule>
  </conditionalFormatting>
  <conditionalFormatting sqref="P35:S35">
    <cfRule type="cellIs" dxfId="1138" priority="153" stopIfTrue="1" operator="equal">
      <formula>0</formula>
    </cfRule>
  </conditionalFormatting>
  <conditionalFormatting sqref="Q63:Q66">
    <cfRule type="cellIs" dxfId="1137" priority="123" stopIfTrue="1" operator="equal">
      <formula>0</formula>
    </cfRule>
  </conditionalFormatting>
  <conditionalFormatting sqref="B35:E35">
    <cfRule type="cellIs" dxfId="1136" priority="166" stopIfTrue="1" operator="equal">
      <formula>0</formula>
    </cfRule>
  </conditionalFormatting>
  <conditionalFormatting sqref="T35">
    <cfRule type="cellIs" dxfId="1135" priority="142" stopIfTrue="1" operator="equal">
      <formula>0</formula>
    </cfRule>
  </conditionalFormatting>
  <conditionalFormatting sqref="W35">
    <cfRule type="cellIs" dxfId="1134" priority="147" stopIfTrue="1" operator="equal">
      <formula>0</formula>
    </cfRule>
  </conditionalFormatting>
  <conditionalFormatting sqref="W35">
    <cfRule type="cellIs" dxfId="1133" priority="146" stopIfTrue="1" operator="equal">
      <formula>0</formula>
    </cfRule>
  </conditionalFormatting>
  <conditionalFormatting sqref="U35">
    <cfRule type="cellIs" dxfId="1132" priority="144" stopIfTrue="1" operator="equal">
      <formula>0</formula>
    </cfRule>
  </conditionalFormatting>
  <conditionalFormatting sqref="U35">
    <cfRule type="cellIs" dxfId="1131" priority="143" stopIfTrue="1" operator="equal">
      <formula>0</formula>
    </cfRule>
  </conditionalFormatting>
  <conditionalFormatting sqref="J35">
    <cfRule type="cellIs" dxfId="1130" priority="165" stopIfTrue="1" operator="equal">
      <formula>0</formula>
    </cfRule>
  </conditionalFormatting>
  <conditionalFormatting sqref="P37 T37 B37 G58:Q59 J53:O54 B38:E39 V38:W38 P61 B40:D51 G55:G57 S55:T56 F40:P51 S40:T51 W40:W51 T58:U59 T57 S57:S59 W55:W59 I55:P57 G38:G39 J38:O39 R38:S38">
    <cfRule type="cellIs" dxfId="1129" priority="141" stopIfTrue="1" operator="equal">
      <formula>0</formula>
    </cfRule>
  </conditionalFormatting>
  <conditionalFormatting sqref="U67">
    <cfRule type="cellIs" dxfId="1128" priority="112" stopIfTrue="1" operator="equal">
      <formula>0</formula>
    </cfRule>
  </conditionalFormatting>
  <conditionalFormatting sqref="V67">
    <cfRule type="cellIs" dxfId="1127" priority="113" stopIfTrue="1" operator="equal">
      <formula>0</formula>
    </cfRule>
  </conditionalFormatting>
  <conditionalFormatting sqref="V35">
    <cfRule type="cellIs" dxfId="1126" priority="145" stopIfTrue="1" operator="equal">
      <formula>0</formula>
    </cfRule>
  </conditionalFormatting>
  <conditionalFormatting sqref="V35">
    <cfRule type="cellIs" dxfId="1125" priority="148" stopIfTrue="1" operator="equal">
      <formula>0</formula>
    </cfRule>
  </conditionalFormatting>
  <conditionalFormatting sqref="I63 K63:L63 I61:O62 I64:M66 N63:O66">
    <cfRule type="cellIs" dxfId="1124" priority="136" stopIfTrue="1" operator="equal">
      <formula>0</formula>
    </cfRule>
  </conditionalFormatting>
  <conditionalFormatting sqref="R53:S53">
    <cfRule type="cellIs" dxfId="1123" priority="135" stopIfTrue="1" operator="equal">
      <formula>0</formula>
    </cfRule>
  </conditionalFormatting>
  <conditionalFormatting sqref="L35:M35">
    <cfRule type="cellIs" dxfId="1122" priority="164" stopIfTrue="1" operator="equal">
      <formula>0</formula>
    </cfRule>
  </conditionalFormatting>
  <conditionalFormatting sqref="N35">
    <cfRule type="cellIs" dxfId="1121" priority="163" stopIfTrue="1" operator="equal">
      <formula>0</formula>
    </cfRule>
  </conditionalFormatting>
  <conditionalFormatting sqref="T52">
    <cfRule type="cellIs" dxfId="1120" priority="138" stopIfTrue="1" operator="equal">
      <formula>0</formula>
    </cfRule>
  </conditionalFormatting>
  <conditionalFormatting sqref="V31:V34">
    <cfRule type="cellIs" dxfId="1119" priority="156" stopIfTrue="1" operator="equal">
      <formula>0</formula>
    </cfRule>
  </conditionalFormatting>
  <conditionalFormatting sqref="I35">
    <cfRule type="cellIs" dxfId="1118" priority="162" stopIfTrue="1" operator="equal">
      <formula>0</formula>
    </cfRule>
  </conditionalFormatting>
  <conditionalFormatting sqref="K70:L71 K74:L74 H73">
    <cfRule type="cellIs" dxfId="1117" priority="97" stopIfTrue="1" operator="equal">
      <formula>0</formula>
    </cfRule>
  </conditionalFormatting>
  <conditionalFormatting sqref="K35">
    <cfRule type="cellIs" dxfId="1116" priority="161" stopIfTrue="1" operator="equal">
      <formula>0</formula>
    </cfRule>
  </conditionalFormatting>
  <conditionalFormatting sqref="P28:R28">
    <cfRule type="cellIs" dxfId="1115" priority="160" stopIfTrue="1" operator="equal">
      <formula>0</formula>
    </cfRule>
  </conditionalFormatting>
  <conditionalFormatting sqref="S28">
    <cfRule type="cellIs" dxfId="1114" priority="159" stopIfTrue="1" operator="equal">
      <formula>0</formula>
    </cfRule>
  </conditionalFormatting>
  <conditionalFormatting sqref="T28:V28">
    <cfRule type="cellIs" dxfId="1113" priority="158" stopIfTrue="1" operator="equal">
      <formula>0</formula>
    </cfRule>
  </conditionalFormatting>
  <conditionalFormatting sqref="W28">
    <cfRule type="cellIs" dxfId="1112" priority="157" stopIfTrue="1" operator="equal">
      <formula>0</formula>
    </cfRule>
  </conditionalFormatting>
  <conditionalFormatting sqref="N67">
    <cfRule type="cellIs" dxfId="1111" priority="131" stopIfTrue="1" operator="equal">
      <formula>0</formula>
    </cfRule>
  </conditionalFormatting>
  <conditionalFormatting sqref="P60:R60">
    <cfRule type="cellIs" dxfId="1110" priority="128" stopIfTrue="1" operator="equal">
      <formula>0</formula>
    </cfRule>
  </conditionalFormatting>
  <conditionalFormatting sqref="Q31:Q34">
    <cfRule type="cellIs" dxfId="1109" priority="155" stopIfTrue="1" operator="equal">
      <formula>0</formula>
    </cfRule>
  </conditionalFormatting>
  <conditionalFormatting sqref="W67">
    <cfRule type="cellIs" dxfId="1108" priority="114" stopIfTrue="1" operator="equal">
      <formula>0</formula>
    </cfRule>
  </conditionalFormatting>
  <conditionalFormatting sqref="U67">
    <cfRule type="cellIs" dxfId="1107" priority="111" stopIfTrue="1" operator="equal">
      <formula>0</formula>
    </cfRule>
  </conditionalFormatting>
  <conditionalFormatting sqref="T67">
    <cfRule type="cellIs" dxfId="1106" priority="110" stopIfTrue="1" operator="equal">
      <formula>0</formula>
    </cfRule>
  </conditionalFormatting>
  <conditionalFormatting sqref="Q31:Q34">
    <cfRule type="cellIs" dxfId="1105" priority="154" stopIfTrue="1" operator="equal">
      <formula>0</formula>
    </cfRule>
  </conditionalFormatting>
  <conditionalFormatting sqref="P32">
    <cfRule type="cellIs" dxfId="1104" priority="152" stopIfTrue="1" operator="equal">
      <formula>0</formula>
    </cfRule>
  </conditionalFormatting>
  <conditionalFormatting sqref="S60">
    <cfRule type="cellIs" dxfId="1103" priority="127" stopIfTrue="1" operator="equal">
      <formula>0</formula>
    </cfRule>
  </conditionalFormatting>
  <conditionalFormatting sqref="T63:T66">
    <cfRule type="cellIs" dxfId="1102" priority="124" stopIfTrue="1" operator="equal">
      <formula>0</formula>
    </cfRule>
  </conditionalFormatting>
  <conditionalFormatting sqref="T63:T66">
    <cfRule type="cellIs" dxfId="1101" priority="119" stopIfTrue="1" operator="equal">
      <formula>0</formula>
    </cfRule>
  </conditionalFormatting>
  <conditionalFormatting sqref="P67:Q67">
    <cfRule type="cellIs" dxfId="1100" priority="121" stopIfTrue="1" operator="equal">
      <formula>0</formula>
    </cfRule>
  </conditionalFormatting>
  <conditionalFormatting sqref="V31:V34">
    <cfRule type="cellIs" dxfId="1099" priority="151" stopIfTrue="1" operator="equal">
      <formula>0</formula>
    </cfRule>
  </conditionalFormatting>
  <conditionalFormatting sqref="P31">
    <cfRule type="cellIs" dxfId="1098" priority="150" stopIfTrue="1" operator="equal">
      <formula>0</formula>
    </cfRule>
  </conditionalFormatting>
  <conditionalFormatting sqref="V67">
    <cfRule type="cellIs" dxfId="1097" priority="116" stopIfTrue="1" operator="equal">
      <formula>0</formula>
    </cfRule>
  </conditionalFormatting>
  <conditionalFormatting sqref="P67:Q67">
    <cfRule type="cellIs" dxfId="1096" priority="117" stopIfTrue="1" operator="equal">
      <formula>0</formula>
    </cfRule>
  </conditionalFormatting>
  <conditionalFormatting sqref="F35">
    <cfRule type="cellIs" dxfId="1095" priority="105" stopIfTrue="1" operator="equal">
      <formula>0</formula>
    </cfRule>
  </conditionalFormatting>
  <conditionalFormatting sqref="P35:S35">
    <cfRule type="cellIs" dxfId="1094" priority="149" stopIfTrue="1" operator="equal">
      <formula>0</formula>
    </cfRule>
  </conditionalFormatting>
  <conditionalFormatting sqref="G35">
    <cfRule type="cellIs" dxfId="1093" priority="104" stopIfTrue="1" operator="equal">
      <formula>0</formula>
    </cfRule>
  </conditionalFormatting>
  <conditionalFormatting sqref="B31 D31:E31 B28:H30 B32:F34 G31:H34">
    <cfRule type="cellIs" dxfId="1092" priority="106" stopIfTrue="1" operator="equal">
      <formula>0</formula>
    </cfRule>
  </conditionalFormatting>
  <conditionalFormatting sqref="U55:U57">
    <cfRule type="cellIs" dxfId="1091" priority="108" stopIfTrue="1" operator="equal">
      <formula>0</formula>
    </cfRule>
  </conditionalFormatting>
  <conditionalFormatting sqref="V53:W53">
    <cfRule type="cellIs" dxfId="1090" priority="134" stopIfTrue="1" operator="equal">
      <formula>0</formula>
    </cfRule>
  </conditionalFormatting>
  <conditionalFormatting sqref="B63 D63:E63 B61:H62 B64:F66 G63:H66">
    <cfRule type="cellIs" dxfId="1089" priority="102" stopIfTrue="1" operator="equal">
      <formula>0</formula>
    </cfRule>
  </conditionalFormatting>
  <conditionalFormatting sqref="B58:D59 B54:E54 F55:F59 B52:B53 E53 C55:D57">
    <cfRule type="cellIs" dxfId="1088" priority="140" stopIfTrue="1" operator="equal">
      <formula>0</formula>
    </cfRule>
  </conditionalFormatting>
  <conditionalFormatting sqref="P52">
    <cfRule type="cellIs" dxfId="1087" priority="139" stopIfTrue="1" operator="equal">
      <formula>0</formula>
    </cfRule>
  </conditionalFormatting>
  <conditionalFormatting sqref="G53:G54">
    <cfRule type="cellIs" dxfId="1086" priority="137" stopIfTrue="1" operator="equal">
      <formula>0</formula>
    </cfRule>
  </conditionalFormatting>
  <conditionalFormatting sqref="J67">
    <cfRule type="cellIs" dxfId="1085" priority="133" stopIfTrue="1" operator="equal">
      <formula>0</formula>
    </cfRule>
  </conditionalFormatting>
  <conditionalFormatting sqref="L67">
    <cfRule type="cellIs" dxfId="1084" priority="132" stopIfTrue="1" operator="equal">
      <formula>0</formula>
    </cfRule>
  </conditionalFormatting>
  <conditionalFormatting sqref="Q55:Q57">
    <cfRule type="cellIs" dxfId="1083" priority="109" stopIfTrue="1" operator="equal">
      <formula>0</formula>
    </cfRule>
  </conditionalFormatting>
  <conditionalFormatting sqref="W67">
    <cfRule type="cellIs" dxfId="1082" priority="115" stopIfTrue="1" operator="equal">
      <formula>0</formula>
    </cfRule>
  </conditionalFormatting>
  <conditionalFormatting sqref="AB21:AC24 Y21 Y15:AA20 AB15:AC16">
    <cfRule type="cellIs" dxfId="1081" priority="107" stopIfTrue="1" operator="equal">
      <formula>0</formula>
    </cfRule>
  </conditionalFormatting>
  <conditionalFormatting sqref="K67">
    <cfRule type="cellIs" dxfId="1080" priority="129" stopIfTrue="1" operator="equal">
      <formula>0</formula>
    </cfRule>
  </conditionalFormatting>
  <conditionalFormatting sqref="Q63:Q66">
    <cfRule type="cellIs" dxfId="1079" priority="122" stopIfTrue="1" operator="equal">
      <formula>0</formula>
    </cfRule>
  </conditionalFormatting>
  <conditionalFormatting sqref="I67">
    <cfRule type="cellIs" dxfId="1078" priority="130" stopIfTrue="1" operator="equal">
      <formula>0</formula>
    </cfRule>
  </conditionalFormatting>
  <conditionalFormatting sqref="T60:V60">
    <cfRule type="cellIs" dxfId="1077" priority="126" stopIfTrue="1" operator="equal">
      <formula>0</formula>
    </cfRule>
  </conditionalFormatting>
  <conditionalFormatting sqref="W60">
    <cfRule type="cellIs" dxfId="1076" priority="125" stopIfTrue="1" operator="equal">
      <formula>0</formula>
    </cfRule>
  </conditionalFormatting>
  <conditionalFormatting sqref="P64">
    <cfRule type="cellIs" dxfId="1075" priority="120" stopIfTrue="1" operator="equal">
      <formula>0</formula>
    </cfRule>
  </conditionalFormatting>
  <conditionalFormatting sqref="P63">
    <cfRule type="cellIs" dxfId="1074" priority="118" stopIfTrue="1" operator="equal">
      <formula>0</formula>
    </cfRule>
  </conditionalFormatting>
  <conditionalFormatting sqref="B67:E67">
    <cfRule type="cellIs" dxfId="1073" priority="103" stopIfTrue="1" operator="equal">
      <formula>0</formula>
    </cfRule>
  </conditionalFormatting>
  <conditionalFormatting sqref="G67">
    <cfRule type="cellIs" dxfId="1072" priority="100" stopIfTrue="1" operator="equal">
      <formula>0</formula>
    </cfRule>
  </conditionalFormatting>
  <conditionalFormatting sqref="F67">
    <cfRule type="cellIs" dxfId="1071" priority="101" stopIfTrue="1" operator="equal">
      <formula>0</formula>
    </cfRule>
  </conditionalFormatting>
  <conditionalFormatting sqref="E70:F74">
    <cfRule type="cellIs" dxfId="1070" priority="98" stopIfTrue="1" operator="equal">
      <formula>0</formula>
    </cfRule>
  </conditionalFormatting>
  <conditionalFormatting sqref="AB53:AC56 Y53 Y48:AA52 AB48:AC48">
    <cfRule type="cellIs" dxfId="1069" priority="99" stopIfTrue="1" operator="equal">
      <formula>0</formula>
    </cfRule>
  </conditionalFormatting>
  <conditionalFormatting sqref="P87:P93 N85:N92">
    <cfRule type="cellIs" dxfId="1068" priority="73" stopIfTrue="1" operator="equal">
      <formula>0</formula>
    </cfRule>
  </conditionalFormatting>
  <conditionalFormatting sqref="T61">
    <cfRule type="cellIs" dxfId="1067" priority="96" stopIfTrue="1" operator="equal">
      <formula>0</formula>
    </cfRule>
  </conditionalFormatting>
  <conditionalFormatting sqref="S67">
    <cfRule type="cellIs" dxfId="1066" priority="95" stopIfTrue="1" operator="equal">
      <formula>0</formula>
    </cfRule>
  </conditionalFormatting>
  <conditionalFormatting sqref="S67">
    <cfRule type="cellIs" dxfId="1065" priority="94" stopIfTrue="1" operator="equal">
      <formula>0</formula>
    </cfRule>
  </conditionalFormatting>
  <conditionalFormatting sqref="R67">
    <cfRule type="cellIs" dxfId="1064" priority="93" stopIfTrue="1" operator="equal">
      <formula>0</formula>
    </cfRule>
  </conditionalFormatting>
  <conditionalFormatting sqref="F83:G83">
    <cfRule type="cellIs" dxfId="1063" priority="90" stopIfTrue="1" operator="equal">
      <formula>0</formula>
    </cfRule>
  </conditionalFormatting>
  <conditionalFormatting sqref="I83">
    <cfRule type="cellIs" dxfId="1062" priority="89" stopIfTrue="1" operator="equal">
      <formula>0</formula>
    </cfRule>
  </conditionalFormatting>
  <conditionalFormatting sqref="I79:I82">
    <cfRule type="cellIs" dxfId="1061" priority="91" stopIfTrue="1" operator="equal">
      <formula>0</formula>
    </cfRule>
  </conditionalFormatting>
  <conditionalFormatting sqref="F77 F78:I78 F79:G82">
    <cfRule type="cellIs" dxfId="1060" priority="92" stopIfTrue="1" operator="equal">
      <formula>0</formula>
    </cfRule>
  </conditionalFormatting>
  <conditionalFormatting sqref="H83">
    <cfRule type="cellIs" dxfId="1059" priority="88" stopIfTrue="1" operator="equal">
      <formula>0</formula>
    </cfRule>
  </conditionalFormatting>
  <conditionalFormatting sqref="J83:K83">
    <cfRule type="cellIs" dxfId="1058" priority="85" stopIfTrue="1" operator="equal">
      <formula>0</formula>
    </cfRule>
  </conditionalFormatting>
  <conditionalFormatting sqref="M83">
    <cfRule type="cellIs" dxfId="1057" priority="84" stopIfTrue="1" operator="equal">
      <formula>0</formula>
    </cfRule>
  </conditionalFormatting>
  <conditionalFormatting sqref="M79:M82">
    <cfRule type="cellIs" dxfId="1056" priority="86" stopIfTrue="1" operator="equal">
      <formula>0</formula>
    </cfRule>
  </conditionalFormatting>
  <conditionalFormatting sqref="J78:M78 J79:K82">
    <cfRule type="cellIs" dxfId="1055" priority="87" stopIfTrue="1" operator="equal">
      <formula>0</formula>
    </cfRule>
  </conditionalFormatting>
  <conditionalFormatting sqref="L83">
    <cfRule type="cellIs" dxfId="1054" priority="83" stopIfTrue="1" operator="equal">
      <formula>0</formula>
    </cfRule>
  </conditionalFormatting>
  <conditionalFormatting sqref="N83">
    <cfRule type="cellIs" dxfId="1053" priority="82" stopIfTrue="1" operator="equal">
      <formula>0</formula>
    </cfRule>
  </conditionalFormatting>
  <conditionalFormatting sqref="N78">
    <cfRule type="cellIs" dxfId="1052" priority="78" stopIfTrue="1" operator="equal">
      <formula>0</formula>
    </cfRule>
  </conditionalFormatting>
  <conditionalFormatting sqref="N79:O79">
    <cfRule type="cellIs" dxfId="1051" priority="81" stopIfTrue="1" operator="equal">
      <formula>0</formula>
    </cfRule>
  </conditionalFormatting>
  <conditionalFormatting sqref="O79">
    <cfRule type="cellIs" dxfId="1050" priority="79" stopIfTrue="1" operator="equal">
      <formula>0</formula>
    </cfRule>
  </conditionalFormatting>
  <conditionalFormatting sqref="P79">
    <cfRule type="cellIs" dxfId="1049" priority="80" stopIfTrue="1" operator="equal">
      <formula>0</formula>
    </cfRule>
  </conditionalFormatting>
  <conditionalFormatting sqref="P78">
    <cfRule type="cellIs" dxfId="1048" priority="77" stopIfTrue="1" operator="equal">
      <formula>0</formula>
    </cfRule>
  </conditionalFormatting>
  <conditionalFormatting sqref="P79">
    <cfRule type="cellIs" dxfId="1047" priority="76" stopIfTrue="1" operator="equal">
      <formula>0</formula>
    </cfRule>
  </conditionalFormatting>
  <conditionalFormatting sqref="O79">
    <cfRule type="cellIs" dxfId="1046" priority="74" stopIfTrue="1" operator="equal">
      <formula>0</formula>
    </cfRule>
  </conditionalFormatting>
  <conditionalFormatting sqref="O78">
    <cfRule type="cellIs" dxfId="1045" priority="75" stopIfTrue="1" operator="equal">
      <formula>0</formula>
    </cfRule>
  </conditionalFormatting>
  <conditionalFormatting sqref="P86">
    <cfRule type="cellIs" dxfId="1044" priority="72" stopIfTrue="1" operator="equal">
      <formula>0</formula>
    </cfRule>
  </conditionalFormatting>
  <conditionalFormatting sqref="K90">
    <cfRule type="cellIs" dxfId="1043" priority="69" stopIfTrue="1" operator="equal">
      <formula>0</formula>
    </cfRule>
  </conditionalFormatting>
  <conditionalFormatting sqref="M87:M93 K85:K89 K91">
    <cfRule type="cellIs" dxfId="1042" priority="71" stopIfTrue="1" operator="equal">
      <formula>0</formula>
    </cfRule>
  </conditionalFormatting>
  <conditionalFormatting sqref="M86">
    <cfRule type="cellIs" dxfId="1041" priority="70" stopIfTrue="1" operator="equal">
      <formula>0</formula>
    </cfRule>
  </conditionalFormatting>
  <conditionalFormatting sqref="Q40:Q51">
    <cfRule type="cellIs" dxfId="1040" priority="51" stopIfTrue="1" operator="equal">
      <formula>0</formula>
    </cfRule>
  </conditionalFormatting>
  <conditionalFormatting sqref="E40:E51">
    <cfRule type="cellIs" dxfId="1039" priority="52" stopIfTrue="1" operator="equal">
      <formula>0</formula>
    </cfRule>
  </conditionalFormatting>
  <conditionalFormatting sqref="R40:R51">
    <cfRule type="cellIs" dxfId="1038" priority="50" stopIfTrue="1" operator="equal">
      <formula>0</formula>
    </cfRule>
  </conditionalFormatting>
  <conditionalFormatting sqref="U40:U51">
    <cfRule type="cellIs" dxfId="1037" priority="49" stopIfTrue="1" operator="equal">
      <formula>0</formula>
    </cfRule>
  </conditionalFormatting>
  <conditionalFormatting sqref="V40:V51">
    <cfRule type="cellIs" dxfId="1036" priority="48" stopIfTrue="1" operator="equal">
      <formula>0</formula>
    </cfRule>
  </conditionalFormatting>
  <conditionalFormatting sqref="E55:E59">
    <cfRule type="cellIs" dxfId="1035" priority="47" stopIfTrue="1" operator="equal">
      <formula>0</formula>
    </cfRule>
  </conditionalFormatting>
  <conditionalFormatting sqref="R55:R59">
    <cfRule type="cellIs" dxfId="1034" priority="46" stopIfTrue="1" operator="equal">
      <formula>0</formula>
    </cfRule>
  </conditionalFormatting>
  <conditionalFormatting sqref="V55:V59">
    <cfRule type="cellIs" dxfId="1033" priority="45" stopIfTrue="1" operator="equal">
      <formula>0</formula>
    </cfRule>
  </conditionalFormatting>
  <conditionalFormatting sqref="M67">
    <cfRule type="cellIs" dxfId="1032" priority="44" stopIfTrue="1" operator="equal">
      <formula>0</formula>
    </cfRule>
  </conditionalFormatting>
  <conditionalFormatting sqref="W63:W66">
    <cfRule type="cellIs" dxfId="1031" priority="43" stopIfTrue="1" operator="equal">
      <formula>0</formula>
    </cfRule>
  </conditionalFormatting>
  <conditionalFormatting sqref="S63:S66">
    <cfRule type="cellIs" dxfId="1030" priority="42" stopIfTrue="1" operator="equal">
      <formula>0</formula>
    </cfRule>
  </conditionalFormatting>
  <conditionalFormatting sqref="H55:H57">
    <cfRule type="cellIs" dxfId="1029" priority="41" stopIfTrue="1" operator="equal">
      <formula>0</formula>
    </cfRule>
  </conditionalFormatting>
  <conditionalFormatting sqref="T31:T34">
    <cfRule type="cellIs" dxfId="1028" priority="40" stopIfTrue="1" operator="equal">
      <formula>0</formula>
    </cfRule>
  </conditionalFormatting>
  <conditionalFormatting sqref="F38:F39">
    <cfRule type="cellIs" dxfId="1027" priority="39" stopIfTrue="1" operator="equal">
      <formula>0</formula>
    </cfRule>
  </conditionalFormatting>
  <conditionalFormatting sqref="H38:I39">
    <cfRule type="cellIs" dxfId="1026" priority="38" stopIfTrue="1" operator="equal">
      <formula>0</formula>
    </cfRule>
  </conditionalFormatting>
  <conditionalFormatting sqref="P38:Q38">
    <cfRule type="cellIs" dxfId="1025" priority="37" stopIfTrue="1" operator="equal">
      <formula>0</formula>
    </cfRule>
  </conditionalFormatting>
  <conditionalFormatting sqref="U38">
    <cfRule type="cellIs" dxfId="1024" priority="36" stopIfTrue="1" operator="equal">
      <formula>0</formula>
    </cfRule>
  </conditionalFormatting>
  <conditionalFormatting sqref="T38">
    <cfRule type="cellIs" dxfId="1023" priority="35" stopIfTrue="1" operator="equal">
      <formula>0</formula>
    </cfRule>
  </conditionalFormatting>
  <conditionalFormatting sqref="I53:I54">
    <cfRule type="cellIs" dxfId="1022" priority="33" stopIfTrue="1" operator="equal">
      <formula>0</formula>
    </cfRule>
  </conditionalFormatting>
  <conditionalFormatting sqref="F53:F54">
    <cfRule type="cellIs" dxfId="1021" priority="34" stopIfTrue="1" operator="equal">
      <formula>0</formula>
    </cfRule>
  </conditionalFormatting>
  <conditionalFormatting sqref="P53:Q53">
    <cfRule type="cellIs" dxfId="1020" priority="32" stopIfTrue="1" operator="equal">
      <formula>0</formula>
    </cfRule>
  </conditionalFormatting>
  <conditionalFormatting sqref="U53">
    <cfRule type="cellIs" dxfId="1019" priority="31" stopIfTrue="1" operator="equal">
      <formula>0</formula>
    </cfRule>
  </conditionalFormatting>
  <conditionalFormatting sqref="T53">
    <cfRule type="cellIs" dxfId="1018" priority="30" stopIfTrue="1" operator="equal">
      <formula>0</formula>
    </cfRule>
  </conditionalFormatting>
  <conditionalFormatting sqref="B60:H60">
    <cfRule type="cellIs" dxfId="1017" priority="29" stopIfTrue="1" operator="equal">
      <formula>0</formula>
    </cfRule>
  </conditionalFormatting>
  <conditionalFormatting sqref="I60:O60">
    <cfRule type="cellIs" dxfId="1016" priority="28" stopIfTrue="1" operator="equal">
      <formula>0</formula>
    </cfRule>
  </conditionalFormatting>
  <conditionalFormatting sqref="Y47:AC47">
    <cfRule type="cellIs" dxfId="1015" priority="27" stopIfTrue="1" operator="equal">
      <formula>0</formula>
    </cfRule>
  </conditionalFormatting>
  <conditionalFormatting sqref="N80">
    <cfRule type="cellIs" dxfId="1014" priority="26" stopIfTrue="1" operator="equal">
      <formula>0</formula>
    </cfRule>
  </conditionalFormatting>
  <conditionalFormatting sqref="H53:H54">
    <cfRule type="cellIs" dxfId="1013" priority="25" stopIfTrue="1" operator="equal">
      <formula>0</formula>
    </cfRule>
  </conditionalFormatting>
  <conditionalFormatting sqref="C53:D53">
    <cfRule type="cellIs" dxfId="1012" priority="24" stopIfTrue="1" operator="equal">
      <formula>0</formula>
    </cfRule>
  </conditionalFormatting>
  <conditionalFormatting sqref="B55:B57">
    <cfRule type="cellIs" dxfId="1011" priority="23" stopIfTrue="1" operator="equal">
      <formula>0</formula>
    </cfRule>
  </conditionalFormatting>
  <conditionalFormatting sqref="O1">
    <cfRule type="cellIs" dxfId="1010" priority="22" stopIfTrue="1" operator="equal">
      <formula>0</formula>
    </cfRule>
  </conditionalFormatting>
  <conditionalFormatting sqref="B93:C93">
    <cfRule type="cellIs" dxfId="53" priority="7" stopIfTrue="1" operator="equal">
      <formula>0</formula>
    </cfRule>
  </conditionalFormatting>
  <conditionalFormatting sqref="D88:D92">
    <cfRule type="cellIs" dxfId="52" priority="9" stopIfTrue="1" operator="equal">
      <formula>0</formula>
    </cfRule>
  </conditionalFormatting>
  <conditionalFormatting sqref="D93">
    <cfRule type="cellIs" dxfId="51" priority="8" stopIfTrue="1" operator="equal">
      <formula>0</formula>
    </cfRule>
  </conditionalFormatting>
  <conditionalFormatting sqref="G93">
    <cfRule type="cellIs" dxfId="50" priority="6" stopIfTrue="1" operator="equal">
      <formula>0</formula>
    </cfRule>
  </conditionalFormatting>
  <conditionalFormatting sqref="H93:I93">
    <cfRule type="cellIs" dxfId="49" priority="4" stopIfTrue="1" operator="equal">
      <formula>0</formula>
    </cfRule>
  </conditionalFormatting>
  <conditionalFormatting sqref="J93">
    <cfRule type="cellIs" dxfId="48" priority="5" stopIfTrue="1" operator="equal">
      <formula>0</formula>
    </cfRule>
  </conditionalFormatting>
  <conditionalFormatting sqref="E93:F93">
    <cfRule type="cellIs" dxfId="47" priority="3" stopIfTrue="1" operator="equal">
      <formula>0</formula>
    </cfRule>
  </conditionalFormatting>
  <conditionalFormatting sqref="G88:G92">
    <cfRule type="cellIs" dxfId="46" priority="2" stopIfTrue="1" operator="equal">
      <formula>0</formula>
    </cfRule>
  </conditionalFormatting>
  <conditionalFormatting sqref="J88:J92">
    <cfRule type="cellIs" dxfId="45" priority="1" stopIfTrue="1" operator="equal">
      <formula>0</formula>
    </cfRule>
  </conditionalFormatting>
  <dataValidations disablePrompts="1" count="41">
    <dataValidation allowBlank="1" showInputMessage="1" showErrorMessage="1" prompt="Enter upstream and downstream depths measured from surface to invert of pipe." sqref="C38:D38 C6:D6" xr:uid="{8C29F1F7-CEEE-4143-AD60-41D4FCD8F2BA}"/>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075BDD2C-711C-4C5E-B706-650046F4FCE9}"/>
    <dataValidation allowBlank="1" showInputMessage="1" showErrorMessage="1" prompt="Trench widths are on page 2 of the Standard Details for Sewers handbook, denoted by H._x000a_" sqref="H6:H7 H38:H39" xr:uid="{65DDC47C-EB11-4473-A6AA-A73BAACC52F8}"/>
    <dataValidation allowBlank="1" showInputMessage="1" showErrorMessage="1" prompt="Enter linear feet of pipe by size." sqref="I6:I7 I21:I22 I38:I39 I53:I54" xr:uid="{6D4720D9-5510-49AB-9820-A893E4B1CFFF}"/>
    <dataValidation allowBlank="1" showInputMessage="1" showErrorMessage="1" prompt="Enter linear feet of pipe by size in City Streets, including within intersections. _x000a_NOTE: don't include pipe outside of cartway." sqref="P6:P7 P21:P22" xr:uid="{9E33BC18-827B-4DDC-8891-B3D294315DF5}"/>
    <dataValidation allowBlank="1" showInputMessage="1" showErrorMessage="1" prompt="Base Width (ft) = Trench Width (ft) + 2 feet. _x000a__x000a_NOTE: 2 feet is the total base cutback for trench widths 3 feet and greater, it accounts for 1 foot cutback to each side of the trench." sqref="Q6:Q7" xr:uid="{739A2281-5D6E-4F54-B625-2F62A74EC315}"/>
    <dataValidation allowBlank="1" showInputMessage="1" showErrorMessage="1" prompt="Enter linear feet of pipe by size in City Streets, EXCLUDING within intersections. _x000a_" sqref="T6:T7 T21:T22" xr:uid="{CB2A3B3D-7A1D-416E-8B7E-7E62D5A9C20B}"/>
    <dataValidation allowBlank="1" showInputMessage="1" showErrorMessage="1" prompt="Surface Width (ft) = Base Width (ft) + 1 foot. _x000a__x000a_NOTE: 1 foot is the total surface cutback beyond the base cutback, it accounts for 6 inches to each side of the trench." sqref="U6:U7 U21:U22" xr:uid="{5E436FCC-6858-40A6-867F-58C85404DBBA}"/>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8F02AB1F-AFAD-4B56-A3E5-63BA01DD00EB}"/>
    <dataValidation allowBlank="1" showInputMessage="1" showErrorMessage="1" prompt="Base width = Trench Width (ft) + base cutbacks on both sides (ft). _x000a_NOTE: base cutbacks are 9&quot; for trench widths less than 3 feet and 12&quot; for trench width 3 feet and greater." sqref="Q21:Q22" xr:uid="{A65F9C49-5128-4E8D-A40B-20D96179008D}"/>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3FDDCD88-0187-4A8A-A7E0-50BA54703DB5}"/>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E9A3E39E-FE2A-42C2-AFFD-A4DF84A16203}"/>
    <dataValidation allowBlank="1" showInputMessage="1" showErrorMessage="1" prompt="Enter pipe size, length and paving factor for pipes within intersections. _x000a__x000a_*Factor = surface width (ft) / 9; _x000a_where surface width = trench width + base cutbacks + surface cutbacks." sqref="P29:W29" xr:uid="{B5E148F9-0563-46DD-B33E-E864E9B0B8C9}"/>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A076F540-0AB6-452C-BA3C-CDFDE6F8F092}"/>
    <dataValidation allowBlank="1" showInputMessage="1" showErrorMessage="1" prompt="Enter linear feet of pipe by size in State Routes, including within intersections. _x000a_NOTE: don't include pipe outside of cartway." sqref="P38:P39 P53:P54" xr:uid="{3C849EAC-9AB6-4C80-ADF8-E8473994D605}"/>
    <dataValidation allowBlank="1" showInputMessage="1" showErrorMessage="1" prompt="Base Width (ft) = Trench Width (ft) + 2 feet. _x000a__x000a_NOTE: 2 feet is the total base cutback for trenches in State Routes, it accounts for 1 foot cutback to each side of the trench." sqref="Q38:Q39 Q53:Q54" xr:uid="{12315BCA-9B8B-47EE-961D-778D2AA73D6E}"/>
    <dataValidation allowBlank="1" showInputMessage="1" showErrorMessage="1" prompt="Enter linear feet of pipe by size in State Routes, EXCLUDING within intersections. _x000a_" sqref="T38:T39 T53:T54" xr:uid="{E17E190B-20DA-4C87-A7D7-335CCB57E48D}"/>
    <dataValidation allowBlank="1" showInputMessage="1" showErrorMessage="1" prompt="Surface Width (ft) = Trench Width (ft) + 2 feet. _x000a__x000a_NOTE: 2 feet is the total surface cutback for trenches in State Routes, it accounts for 1 foot cutback to each side of the trench." sqref="U38:U39 U53:U54" xr:uid="{6883ABCC-1312-45B9-8364-CA5FF0BBAE2D}"/>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AD5AFE5B-3DB7-491F-A500-A07F7B4BA2E2}"/>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AC669C2E-26D2-417A-BF62-113FC05418F2}"/>
    <dataValidation allowBlank="1" showInputMessage="1" showErrorMessage="1" prompt="Enter pipe size, length and base factor for sewers in State Routes._x000a__x000a_NOTE: Base factor is base width for State 10&quot; Concrete Base / 9." sqref="P61:S61" xr:uid="{88875368-90D3-43AD-A337-0235D17886EB}"/>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854F62C2-060C-4C0A-9042-F8154BAD7CE3}"/>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4FAE64FE-2B60-4773-AB31-7ACEB3A566B6}"/>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580B97D6-C2AA-4F3E-A30A-240D49300ADC}"/>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AA1C21AC-82BC-424E-83B0-B8E58CF2CB21}"/>
    <dataValidation allowBlank="1" showInputMessage="1" showErrorMessage="1" prompt="Enter the size, material, and length of the existing sewer(s) to be lined." sqref="N70" xr:uid="{ECB33D5E-D3A4-42EC-8475-91C2007584F6}"/>
    <dataValidation allowBlank="1" showInputMessage="1" showErrorMessage="1" prompt="Enter the number of existing manholes to be lined." sqref="T70:V70" xr:uid="{DA917876-4DB4-406D-9F42-BA4967260D45}"/>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65BCF146-70A5-43DE-AEE0-BA6AF99C88BF}"/>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C0588178-F11A-4E40-9A1D-1A3FDFEED1A9}"/>
    <dataValidation allowBlank="1" showInputMessage="1" showErrorMessage="1" prompt="Enter length and width of driveway disturbed. Depending on the area disturbed relative to the total area of the driveway, the driveway may have to be partially or fully replaced." sqref="J77:M77" xr:uid="{5F5D59BC-9DC5-48BE-B2D7-60680E99E226}"/>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BA2EE058-9DFF-4967-82AF-E27BEB1CF664}"/>
    <dataValidation allowBlank="1" showInputMessage="1" showErrorMessage="1" prompt="Enter the number of ramps triggered by the sewer reconstruction or lining. " sqref="N80:P80" xr:uid="{E05D0F6F-7778-497C-A355-5AECD8395A77}"/>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936155F5-D898-44E3-9F8E-2413CD527CD8}"/>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BD4C3EBA-03D4-45F6-A16C-9F7E36478915}"/>
    <dataValidation allowBlank="1" showInputMessage="1" showErrorMessage="1" prompt="Enter the number of proposed inlets by size/type and the number of existing inlets to be abandoned." sqref="N85:P85" xr:uid="{4D40AAF4-6F02-4B92-99EC-BFA5F432424B}"/>
    <dataValidation allowBlank="1" showInputMessage="1" showErrorMessage="1" prompt="Enter the number of manholes by kind." sqref="K85:M85" xr:uid="{E5FFC160-FDD0-4E2B-960D-2BB3ADD73848}"/>
    <dataValidation allowBlank="1" showInputMessage="1" showErrorMessage="1" prompt="Enter the number(s) and length(s) of 6&quot; DIP lateral replacements from the sewer to the curb trap._x000a_" sqref="E87" xr:uid="{F462B93B-8ACD-46B2-82A4-32A5F88F3495}"/>
    <dataValidation allowBlank="1" showInputMessage="1" showErrorMessage="1" prompt="Update the number of total pages." sqref="A94:W94" xr:uid="{21AD4656-9E7B-4D69-9418-7A290D09B45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F8BF149B-8D0B-4FA4-943D-574B404A4B12}"/>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259A278A-0EFB-43A5-B80B-E1B729F32FF9}"/>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00D51C2B-1EF7-4A91-8B6C-1CB46D27158D}"/>
  </dataValidations>
  <pageMargins left="0.25" right="0.25" top="0.75" bottom="0.75" header="0.3" footer="0.3"/>
  <pageSetup paperSize="17" scale="55"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09828-051E-47C0-ADBD-B768076E1F0F}">
  <sheetPr>
    <pageSetUpPr fitToPage="1"/>
  </sheetPr>
  <dimension ref="A1:AF94"/>
  <sheetViews>
    <sheetView showZeros="0" zoomScale="85" zoomScaleNormal="85" workbookViewId="0">
      <pane ySplit="1" topLeftCell="A77"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5" width="12" customWidth="1"/>
    <col min="6" max="6" width="11.28515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24"/>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318</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1001" priority="190" stopIfTrue="1" operator="equal">
      <formula>0</formula>
    </cfRule>
  </conditionalFormatting>
  <conditionalFormatting sqref="K1">
    <cfRule type="cellIs" dxfId="1000" priority="188" stopIfTrue="1" operator="equal">
      <formula>0</formula>
    </cfRule>
  </conditionalFormatting>
  <conditionalFormatting sqref="D1 B1">
    <cfRule type="cellIs" dxfId="999" priority="189" stopIfTrue="1" operator="equal">
      <formula>0</formula>
    </cfRule>
  </conditionalFormatting>
  <conditionalFormatting sqref="Z1">
    <cfRule type="cellIs" dxfId="998" priority="187" stopIfTrue="1" operator="equal">
      <formula>0</formula>
    </cfRule>
  </conditionalFormatting>
  <conditionalFormatting sqref="A2 D2 L2">
    <cfRule type="cellIs" dxfId="997" priority="186" stopIfTrue="1" operator="equal">
      <formula>0</formula>
    </cfRule>
  </conditionalFormatting>
  <conditionalFormatting sqref="K2">
    <cfRule type="cellIs" dxfId="996" priority="185" stopIfTrue="1" operator="equal">
      <formula>0</formula>
    </cfRule>
  </conditionalFormatting>
  <conditionalFormatting sqref="R77 W78:W92 R78:U92">
    <cfRule type="cellIs" dxfId="995" priority="184" stopIfTrue="1" operator="equal">
      <formula>0</formula>
    </cfRule>
  </conditionalFormatting>
  <conditionalFormatting sqref="Z1">
    <cfRule type="cellIs" dxfId="994" priority="183" stopIfTrue="1" operator="equal">
      <formula>0</formula>
    </cfRule>
  </conditionalFormatting>
  <conditionalFormatting sqref="B83:C83">
    <cfRule type="cellIs" dxfId="993" priority="180" stopIfTrue="1" operator="equal">
      <formula>0</formula>
    </cfRule>
  </conditionalFormatting>
  <conditionalFormatting sqref="E83">
    <cfRule type="cellIs" dxfId="992" priority="179" stopIfTrue="1" operator="equal">
      <formula>0</formula>
    </cfRule>
  </conditionalFormatting>
  <conditionalFormatting sqref="E79:E82">
    <cfRule type="cellIs" dxfId="991" priority="181" stopIfTrue="1" operator="equal">
      <formula>0</formula>
    </cfRule>
  </conditionalFormatting>
  <conditionalFormatting sqref="B77 B78:E78 B79:C82">
    <cfRule type="cellIs" dxfId="990" priority="182" stopIfTrue="1" operator="equal">
      <formula>0</formula>
    </cfRule>
  </conditionalFormatting>
  <conditionalFormatting sqref="D83">
    <cfRule type="cellIs" dxfId="989" priority="178" stopIfTrue="1" operator="equal">
      <formula>0</formula>
    </cfRule>
  </conditionalFormatting>
  <conditionalFormatting sqref="J77">
    <cfRule type="cellIs" dxfId="988" priority="177" stopIfTrue="1" operator="equal">
      <formula>0</formula>
    </cfRule>
  </conditionalFormatting>
  <conditionalFormatting sqref="B20 B21:E22 B23:F27">
    <cfRule type="cellIs" dxfId="987" priority="176" stopIfTrue="1" operator="equal">
      <formula>0</formula>
    </cfRule>
  </conditionalFormatting>
  <conditionalFormatting sqref="P20">
    <cfRule type="cellIs" dxfId="986" priority="175" stopIfTrue="1" operator="equal">
      <formula>0</formula>
    </cfRule>
  </conditionalFormatting>
  <conditionalFormatting sqref="T20">
    <cfRule type="cellIs" dxfId="985" priority="174" stopIfTrue="1" operator="equal">
      <formula>0</formula>
    </cfRule>
  </conditionalFormatting>
  <conditionalFormatting sqref="X67:AA67">
    <cfRule type="cellIs" dxfId="984" priority="173" stopIfTrue="1" operator="equal">
      <formula>0</formula>
    </cfRule>
  </conditionalFormatting>
  <conditionalFormatting sqref="F21:I22">
    <cfRule type="cellIs" dxfId="983" priority="172" stopIfTrue="1" operator="equal">
      <formula>0</formula>
    </cfRule>
  </conditionalFormatting>
  <conditionalFormatting sqref="T21">
    <cfRule type="cellIs" dxfId="982" priority="167" stopIfTrue="1" operator="equal">
      <formula>0</formula>
    </cfRule>
  </conditionalFormatting>
  <conditionalFormatting sqref="U21:W21">
    <cfRule type="cellIs" dxfId="981" priority="168" stopIfTrue="1" operator="equal">
      <formula>0</formula>
    </cfRule>
  </conditionalFormatting>
  <conditionalFormatting sqref="I31 K31:L31 I28:O30 I32:M34 N31:O34">
    <cfRule type="cellIs" dxfId="980" priority="171" stopIfTrue="1" operator="equal">
      <formula>0</formula>
    </cfRule>
  </conditionalFormatting>
  <conditionalFormatting sqref="P21:S21">
    <cfRule type="cellIs" dxfId="979" priority="170" stopIfTrue="1" operator="equal">
      <formula>0</formula>
    </cfRule>
  </conditionalFormatting>
  <conditionalFormatting sqref="T6">
    <cfRule type="cellIs" dxfId="978" priority="169" stopIfTrue="1" operator="equal">
      <formula>0</formula>
    </cfRule>
  </conditionalFormatting>
  <conditionalFormatting sqref="P35:S35">
    <cfRule type="cellIs" dxfId="977" priority="153" stopIfTrue="1" operator="equal">
      <formula>0</formula>
    </cfRule>
  </conditionalFormatting>
  <conditionalFormatting sqref="Q63:Q66">
    <cfRule type="cellIs" dxfId="976" priority="123" stopIfTrue="1" operator="equal">
      <formula>0</formula>
    </cfRule>
  </conditionalFormatting>
  <conditionalFormatting sqref="B35:E35">
    <cfRule type="cellIs" dxfId="975" priority="166" stopIfTrue="1" operator="equal">
      <formula>0</formula>
    </cfRule>
  </conditionalFormatting>
  <conditionalFormatting sqref="T35">
    <cfRule type="cellIs" dxfId="974" priority="142" stopIfTrue="1" operator="equal">
      <formula>0</formula>
    </cfRule>
  </conditionalFormatting>
  <conditionalFormatting sqref="W35">
    <cfRule type="cellIs" dxfId="973" priority="147" stopIfTrue="1" operator="equal">
      <formula>0</formula>
    </cfRule>
  </conditionalFormatting>
  <conditionalFormatting sqref="W35">
    <cfRule type="cellIs" dxfId="972" priority="146" stopIfTrue="1" operator="equal">
      <formula>0</formula>
    </cfRule>
  </conditionalFormatting>
  <conditionalFormatting sqref="U35">
    <cfRule type="cellIs" dxfId="971" priority="144" stopIfTrue="1" operator="equal">
      <formula>0</formula>
    </cfRule>
  </conditionalFormatting>
  <conditionalFormatting sqref="U35">
    <cfRule type="cellIs" dxfId="970" priority="143" stopIfTrue="1" operator="equal">
      <formula>0</formula>
    </cfRule>
  </conditionalFormatting>
  <conditionalFormatting sqref="J35">
    <cfRule type="cellIs" dxfId="969" priority="165" stopIfTrue="1" operator="equal">
      <formula>0</formula>
    </cfRule>
  </conditionalFormatting>
  <conditionalFormatting sqref="P37 T37 B37 G58:Q59 J53:O54 B38:E39 V38:W38 P61 B40:D51 G55:G57 S55:T56 F40:P51 S40:T51 W40:W51 T58:U59 T57 S57:S59 W55:W59 I55:P57 G38:G39 J38:O39 R38:S38">
    <cfRule type="cellIs" dxfId="968" priority="141" stopIfTrue="1" operator="equal">
      <formula>0</formula>
    </cfRule>
  </conditionalFormatting>
  <conditionalFormatting sqref="U67">
    <cfRule type="cellIs" dxfId="967" priority="112" stopIfTrue="1" operator="equal">
      <formula>0</formula>
    </cfRule>
  </conditionalFormatting>
  <conditionalFormatting sqref="V67">
    <cfRule type="cellIs" dxfId="966" priority="113" stopIfTrue="1" operator="equal">
      <formula>0</formula>
    </cfRule>
  </conditionalFormatting>
  <conditionalFormatting sqref="V35">
    <cfRule type="cellIs" dxfId="965" priority="145" stopIfTrue="1" operator="equal">
      <formula>0</formula>
    </cfRule>
  </conditionalFormatting>
  <conditionalFormatting sqref="V35">
    <cfRule type="cellIs" dxfId="964" priority="148" stopIfTrue="1" operator="equal">
      <formula>0</formula>
    </cfRule>
  </conditionalFormatting>
  <conditionalFormatting sqref="I63 K63:L63 I61:O62 I64:M66 N63:O66">
    <cfRule type="cellIs" dxfId="963" priority="136" stopIfTrue="1" operator="equal">
      <formula>0</formula>
    </cfRule>
  </conditionalFormatting>
  <conditionalFormatting sqref="R53:S53">
    <cfRule type="cellIs" dxfId="962" priority="135" stopIfTrue="1" operator="equal">
      <formula>0</formula>
    </cfRule>
  </conditionalFormatting>
  <conditionalFormatting sqref="L35:M35">
    <cfRule type="cellIs" dxfId="961" priority="164" stopIfTrue="1" operator="equal">
      <formula>0</formula>
    </cfRule>
  </conditionalFormatting>
  <conditionalFormatting sqref="N35">
    <cfRule type="cellIs" dxfId="960" priority="163" stopIfTrue="1" operator="equal">
      <formula>0</formula>
    </cfRule>
  </conditionalFormatting>
  <conditionalFormatting sqref="T52">
    <cfRule type="cellIs" dxfId="959" priority="138" stopIfTrue="1" operator="equal">
      <formula>0</formula>
    </cfRule>
  </conditionalFormatting>
  <conditionalFormatting sqref="V31:V34">
    <cfRule type="cellIs" dxfId="958" priority="156" stopIfTrue="1" operator="equal">
      <formula>0</formula>
    </cfRule>
  </conditionalFormatting>
  <conditionalFormatting sqref="I35">
    <cfRule type="cellIs" dxfId="957" priority="162" stopIfTrue="1" operator="equal">
      <formula>0</formula>
    </cfRule>
  </conditionalFormatting>
  <conditionalFormatting sqref="K70:L71 K74:L74 H73">
    <cfRule type="cellIs" dxfId="956" priority="97" stopIfTrue="1" operator="equal">
      <formula>0</formula>
    </cfRule>
  </conditionalFormatting>
  <conditionalFormatting sqref="K35">
    <cfRule type="cellIs" dxfId="955" priority="161" stopIfTrue="1" operator="equal">
      <formula>0</formula>
    </cfRule>
  </conditionalFormatting>
  <conditionalFormatting sqref="P28:R28">
    <cfRule type="cellIs" dxfId="954" priority="160" stopIfTrue="1" operator="equal">
      <formula>0</formula>
    </cfRule>
  </conditionalFormatting>
  <conditionalFormatting sqref="S28">
    <cfRule type="cellIs" dxfId="953" priority="159" stopIfTrue="1" operator="equal">
      <formula>0</formula>
    </cfRule>
  </conditionalFormatting>
  <conditionalFormatting sqref="T28:V28">
    <cfRule type="cellIs" dxfId="952" priority="158" stopIfTrue="1" operator="equal">
      <formula>0</formula>
    </cfRule>
  </conditionalFormatting>
  <conditionalFormatting sqref="W28">
    <cfRule type="cellIs" dxfId="951" priority="157" stopIfTrue="1" operator="equal">
      <formula>0</formula>
    </cfRule>
  </conditionalFormatting>
  <conditionalFormatting sqref="N67">
    <cfRule type="cellIs" dxfId="950" priority="131" stopIfTrue="1" operator="equal">
      <formula>0</formula>
    </cfRule>
  </conditionalFormatting>
  <conditionalFormatting sqref="P60:R60">
    <cfRule type="cellIs" dxfId="949" priority="128" stopIfTrue="1" operator="equal">
      <formula>0</formula>
    </cfRule>
  </conditionalFormatting>
  <conditionalFormatting sqref="Q31:Q34">
    <cfRule type="cellIs" dxfId="948" priority="155" stopIfTrue="1" operator="equal">
      <formula>0</formula>
    </cfRule>
  </conditionalFormatting>
  <conditionalFormatting sqref="W67">
    <cfRule type="cellIs" dxfId="947" priority="114" stopIfTrue="1" operator="equal">
      <formula>0</formula>
    </cfRule>
  </conditionalFormatting>
  <conditionalFormatting sqref="U67">
    <cfRule type="cellIs" dxfId="946" priority="111" stopIfTrue="1" operator="equal">
      <formula>0</formula>
    </cfRule>
  </conditionalFormatting>
  <conditionalFormatting sqref="T67">
    <cfRule type="cellIs" dxfId="945" priority="110" stopIfTrue="1" operator="equal">
      <formula>0</formula>
    </cfRule>
  </conditionalFormatting>
  <conditionalFormatting sqref="Q31:Q34">
    <cfRule type="cellIs" dxfId="944" priority="154" stopIfTrue="1" operator="equal">
      <formula>0</formula>
    </cfRule>
  </conditionalFormatting>
  <conditionalFormatting sqref="P32">
    <cfRule type="cellIs" dxfId="943" priority="152" stopIfTrue="1" operator="equal">
      <formula>0</formula>
    </cfRule>
  </conditionalFormatting>
  <conditionalFormatting sqref="S60">
    <cfRule type="cellIs" dxfId="942" priority="127" stopIfTrue="1" operator="equal">
      <formula>0</formula>
    </cfRule>
  </conditionalFormatting>
  <conditionalFormatting sqref="T63:T66">
    <cfRule type="cellIs" dxfId="941" priority="124" stopIfTrue="1" operator="equal">
      <formula>0</formula>
    </cfRule>
  </conditionalFormatting>
  <conditionalFormatting sqref="T63:T66">
    <cfRule type="cellIs" dxfId="940" priority="119" stopIfTrue="1" operator="equal">
      <formula>0</formula>
    </cfRule>
  </conditionalFormatting>
  <conditionalFormatting sqref="P67:Q67">
    <cfRule type="cellIs" dxfId="939" priority="121" stopIfTrue="1" operator="equal">
      <formula>0</formula>
    </cfRule>
  </conditionalFormatting>
  <conditionalFormatting sqref="V31:V34">
    <cfRule type="cellIs" dxfId="938" priority="151" stopIfTrue="1" operator="equal">
      <formula>0</formula>
    </cfRule>
  </conditionalFormatting>
  <conditionalFormatting sqref="P31">
    <cfRule type="cellIs" dxfId="937" priority="150" stopIfTrue="1" operator="equal">
      <formula>0</formula>
    </cfRule>
  </conditionalFormatting>
  <conditionalFormatting sqref="V67">
    <cfRule type="cellIs" dxfId="936" priority="116" stopIfTrue="1" operator="equal">
      <formula>0</formula>
    </cfRule>
  </conditionalFormatting>
  <conditionalFormatting sqref="P67:Q67">
    <cfRule type="cellIs" dxfId="935" priority="117" stopIfTrue="1" operator="equal">
      <formula>0</formula>
    </cfRule>
  </conditionalFormatting>
  <conditionalFormatting sqref="F35">
    <cfRule type="cellIs" dxfId="934" priority="105" stopIfTrue="1" operator="equal">
      <formula>0</formula>
    </cfRule>
  </conditionalFormatting>
  <conditionalFormatting sqref="P35:S35">
    <cfRule type="cellIs" dxfId="933" priority="149" stopIfTrue="1" operator="equal">
      <formula>0</formula>
    </cfRule>
  </conditionalFormatting>
  <conditionalFormatting sqref="G35">
    <cfRule type="cellIs" dxfId="932" priority="104" stopIfTrue="1" operator="equal">
      <formula>0</formula>
    </cfRule>
  </conditionalFormatting>
  <conditionalFormatting sqref="B31 D31:E31 B28:H30 B32:F34 G31:H34">
    <cfRule type="cellIs" dxfId="931" priority="106" stopIfTrue="1" operator="equal">
      <formula>0</formula>
    </cfRule>
  </conditionalFormatting>
  <conditionalFormatting sqref="U55:U57">
    <cfRule type="cellIs" dxfId="930" priority="108" stopIfTrue="1" operator="equal">
      <formula>0</formula>
    </cfRule>
  </conditionalFormatting>
  <conditionalFormatting sqref="V53:W53">
    <cfRule type="cellIs" dxfId="929" priority="134" stopIfTrue="1" operator="equal">
      <formula>0</formula>
    </cfRule>
  </conditionalFormatting>
  <conditionalFormatting sqref="B63 D63:E63 B61:H62 B64:F66 G63:H66">
    <cfRule type="cellIs" dxfId="928" priority="102" stopIfTrue="1" operator="equal">
      <formula>0</formula>
    </cfRule>
  </conditionalFormatting>
  <conditionalFormatting sqref="B58:D59 B54:E54 F55:F59 B52:B53 E53 C55:D57">
    <cfRule type="cellIs" dxfId="927" priority="140" stopIfTrue="1" operator="equal">
      <formula>0</formula>
    </cfRule>
  </conditionalFormatting>
  <conditionalFormatting sqref="P52">
    <cfRule type="cellIs" dxfId="926" priority="139" stopIfTrue="1" operator="equal">
      <formula>0</formula>
    </cfRule>
  </conditionalFormatting>
  <conditionalFormatting sqref="G53:G54">
    <cfRule type="cellIs" dxfId="925" priority="137" stopIfTrue="1" operator="equal">
      <formula>0</formula>
    </cfRule>
  </conditionalFormatting>
  <conditionalFormatting sqref="J67">
    <cfRule type="cellIs" dxfId="924" priority="133" stopIfTrue="1" operator="equal">
      <formula>0</formula>
    </cfRule>
  </conditionalFormatting>
  <conditionalFormatting sqref="L67">
    <cfRule type="cellIs" dxfId="923" priority="132" stopIfTrue="1" operator="equal">
      <formula>0</formula>
    </cfRule>
  </conditionalFormatting>
  <conditionalFormatting sqref="Q55:Q57">
    <cfRule type="cellIs" dxfId="922" priority="109" stopIfTrue="1" operator="equal">
      <formula>0</formula>
    </cfRule>
  </conditionalFormatting>
  <conditionalFormatting sqref="W67">
    <cfRule type="cellIs" dxfId="921" priority="115" stopIfTrue="1" operator="equal">
      <formula>0</formula>
    </cfRule>
  </conditionalFormatting>
  <conditionalFormatting sqref="AB21:AC24 Y21 Y15:AA20 AB15:AC16">
    <cfRule type="cellIs" dxfId="920" priority="107" stopIfTrue="1" operator="equal">
      <formula>0</formula>
    </cfRule>
  </conditionalFormatting>
  <conditionalFormatting sqref="K67">
    <cfRule type="cellIs" dxfId="919" priority="129" stopIfTrue="1" operator="equal">
      <formula>0</formula>
    </cfRule>
  </conditionalFormatting>
  <conditionalFormatting sqref="Q63:Q66">
    <cfRule type="cellIs" dxfId="918" priority="122" stopIfTrue="1" operator="equal">
      <formula>0</formula>
    </cfRule>
  </conditionalFormatting>
  <conditionalFormatting sqref="I67">
    <cfRule type="cellIs" dxfId="917" priority="130" stopIfTrue="1" operator="equal">
      <formula>0</formula>
    </cfRule>
  </conditionalFormatting>
  <conditionalFormatting sqref="T60:V60">
    <cfRule type="cellIs" dxfId="916" priority="126" stopIfTrue="1" operator="equal">
      <formula>0</formula>
    </cfRule>
  </conditionalFormatting>
  <conditionalFormatting sqref="W60">
    <cfRule type="cellIs" dxfId="915" priority="125" stopIfTrue="1" operator="equal">
      <formula>0</formula>
    </cfRule>
  </conditionalFormatting>
  <conditionalFormatting sqref="P64">
    <cfRule type="cellIs" dxfId="914" priority="120" stopIfTrue="1" operator="equal">
      <formula>0</formula>
    </cfRule>
  </conditionalFormatting>
  <conditionalFormatting sqref="P63">
    <cfRule type="cellIs" dxfId="913" priority="118" stopIfTrue="1" operator="equal">
      <formula>0</formula>
    </cfRule>
  </conditionalFormatting>
  <conditionalFormatting sqref="B67:E67">
    <cfRule type="cellIs" dxfId="912" priority="103" stopIfTrue="1" operator="equal">
      <formula>0</formula>
    </cfRule>
  </conditionalFormatting>
  <conditionalFormatting sqref="G67">
    <cfRule type="cellIs" dxfId="911" priority="100" stopIfTrue="1" operator="equal">
      <formula>0</formula>
    </cfRule>
  </conditionalFormatting>
  <conditionalFormatting sqref="F67">
    <cfRule type="cellIs" dxfId="910" priority="101" stopIfTrue="1" operator="equal">
      <formula>0</formula>
    </cfRule>
  </conditionalFormatting>
  <conditionalFormatting sqref="E70:F74">
    <cfRule type="cellIs" dxfId="909" priority="98" stopIfTrue="1" operator="equal">
      <formula>0</formula>
    </cfRule>
  </conditionalFormatting>
  <conditionalFormatting sqref="AB53:AC56 Y53 Y48:AA52 AB48:AC48">
    <cfRule type="cellIs" dxfId="908" priority="99" stopIfTrue="1" operator="equal">
      <formula>0</formula>
    </cfRule>
  </conditionalFormatting>
  <conditionalFormatting sqref="P87:P93 N85:N92">
    <cfRule type="cellIs" dxfId="907" priority="73" stopIfTrue="1" operator="equal">
      <formula>0</formula>
    </cfRule>
  </conditionalFormatting>
  <conditionalFormatting sqref="T61">
    <cfRule type="cellIs" dxfId="906" priority="96" stopIfTrue="1" operator="equal">
      <formula>0</formula>
    </cfRule>
  </conditionalFormatting>
  <conditionalFormatting sqref="S67">
    <cfRule type="cellIs" dxfId="905" priority="95" stopIfTrue="1" operator="equal">
      <formula>0</formula>
    </cfRule>
  </conditionalFormatting>
  <conditionalFormatting sqref="S67">
    <cfRule type="cellIs" dxfId="904" priority="94" stopIfTrue="1" operator="equal">
      <formula>0</formula>
    </cfRule>
  </conditionalFormatting>
  <conditionalFormatting sqref="R67">
    <cfRule type="cellIs" dxfId="903" priority="93" stopIfTrue="1" operator="equal">
      <formula>0</formula>
    </cfRule>
  </conditionalFormatting>
  <conditionalFormatting sqref="F83:G83">
    <cfRule type="cellIs" dxfId="902" priority="90" stopIfTrue="1" operator="equal">
      <formula>0</formula>
    </cfRule>
  </conditionalFormatting>
  <conditionalFormatting sqref="I83">
    <cfRule type="cellIs" dxfId="901" priority="89" stopIfTrue="1" operator="equal">
      <formula>0</formula>
    </cfRule>
  </conditionalFormatting>
  <conditionalFormatting sqref="I79:I82">
    <cfRule type="cellIs" dxfId="900" priority="91" stopIfTrue="1" operator="equal">
      <formula>0</formula>
    </cfRule>
  </conditionalFormatting>
  <conditionalFormatting sqref="F77 F78:I78 F79:G82">
    <cfRule type="cellIs" dxfId="899" priority="92" stopIfTrue="1" operator="equal">
      <formula>0</formula>
    </cfRule>
  </conditionalFormatting>
  <conditionalFormatting sqref="H83">
    <cfRule type="cellIs" dxfId="898" priority="88" stopIfTrue="1" operator="equal">
      <formula>0</formula>
    </cfRule>
  </conditionalFormatting>
  <conditionalFormatting sqref="J83:K83">
    <cfRule type="cellIs" dxfId="897" priority="85" stopIfTrue="1" operator="equal">
      <formula>0</formula>
    </cfRule>
  </conditionalFormatting>
  <conditionalFormatting sqref="M83">
    <cfRule type="cellIs" dxfId="896" priority="84" stopIfTrue="1" operator="equal">
      <formula>0</formula>
    </cfRule>
  </conditionalFormatting>
  <conditionalFormatting sqref="M79:M82">
    <cfRule type="cellIs" dxfId="895" priority="86" stopIfTrue="1" operator="equal">
      <formula>0</formula>
    </cfRule>
  </conditionalFormatting>
  <conditionalFormatting sqref="J78:M78 J79:K82">
    <cfRule type="cellIs" dxfId="894" priority="87" stopIfTrue="1" operator="equal">
      <formula>0</formula>
    </cfRule>
  </conditionalFormatting>
  <conditionalFormatting sqref="L83">
    <cfRule type="cellIs" dxfId="893" priority="83" stopIfTrue="1" operator="equal">
      <formula>0</formula>
    </cfRule>
  </conditionalFormatting>
  <conditionalFormatting sqref="N83">
    <cfRule type="cellIs" dxfId="892" priority="82" stopIfTrue="1" operator="equal">
      <formula>0</formula>
    </cfRule>
  </conditionalFormatting>
  <conditionalFormatting sqref="N78">
    <cfRule type="cellIs" dxfId="891" priority="78" stopIfTrue="1" operator="equal">
      <formula>0</formula>
    </cfRule>
  </conditionalFormatting>
  <conditionalFormatting sqref="N79:O79">
    <cfRule type="cellIs" dxfId="890" priority="81" stopIfTrue="1" operator="equal">
      <formula>0</formula>
    </cfRule>
  </conditionalFormatting>
  <conditionalFormatting sqref="O79">
    <cfRule type="cellIs" dxfId="889" priority="79" stopIfTrue="1" operator="equal">
      <formula>0</formula>
    </cfRule>
  </conditionalFormatting>
  <conditionalFormatting sqref="P79">
    <cfRule type="cellIs" dxfId="888" priority="80" stopIfTrue="1" operator="equal">
      <formula>0</formula>
    </cfRule>
  </conditionalFormatting>
  <conditionalFormatting sqref="P78">
    <cfRule type="cellIs" dxfId="887" priority="77" stopIfTrue="1" operator="equal">
      <formula>0</formula>
    </cfRule>
  </conditionalFormatting>
  <conditionalFormatting sqref="P79">
    <cfRule type="cellIs" dxfId="886" priority="76" stopIfTrue="1" operator="equal">
      <formula>0</formula>
    </cfRule>
  </conditionalFormatting>
  <conditionalFormatting sqref="O79">
    <cfRule type="cellIs" dxfId="885" priority="74" stopIfTrue="1" operator="equal">
      <formula>0</formula>
    </cfRule>
  </conditionalFormatting>
  <conditionalFormatting sqref="O78">
    <cfRule type="cellIs" dxfId="884" priority="75" stopIfTrue="1" operator="equal">
      <formula>0</formula>
    </cfRule>
  </conditionalFormatting>
  <conditionalFormatting sqref="P86">
    <cfRule type="cellIs" dxfId="883" priority="72" stopIfTrue="1" operator="equal">
      <formula>0</formula>
    </cfRule>
  </conditionalFormatting>
  <conditionalFormatting sqref="K90">
    <cfRule type="cellIs" dxfId="882" priority="69" stopIfTrue="1" operator="equal">
      <formula>0</formula>
    </cfRule>
  </conditionalFormatting>
  <conditionalFormatting sqref="M87:M93 K85:K89 K91">
    <cfRule type="cellIs" dxfId="881" priority="71" stopIfTrue="1" operator="equal">
      <formula>0</formula>
    </cfRule>
  </conditionalFormatting>
  <conditionalFormatting sqref="M86">
    <cfRule type="cellIs" dxfId="880" priority="70" stopIfTrue="1" operator="equal">
      <formula>0</formula>
    </cfRule>
  </conditionalFormatting>
  <conditionalFormatting sqref="Q40:Q51">
    <cfRule type="cellIs" dxfId="879" priority="51" stopIfTrue="1" operator="equal">
      <formula>0</formula>
    </cfRule>
  </conditionalFormatting>
  <conditionalFormatting sqref="E40:E51">
    <cfRule type="cellIs" dxfId="878" priority="52" stopIfTrue="1" operator="equal">
      <formula>0</formula>
    </cfRule>
  </conditionalFormatting>
  <conditionalFormatting sqref="R40:R51">
    <cfRule type="cellIs" dxfId="877" priority="50" stopIfTrue="1" operator="equal">
      <formula>0</formula>
    </cfRule>
  </conditionalFormatting>
  <conditionalFormatting sqref="U40:U51">
    <cfRule type="cellIs" dxfId="876" priority="49" stopIfTrue="1" operator="equal">
      <formula>0</formula>
    </cfRule>
  </conditionalFormatting>
  <conditionalFormatting sqref="V40:V51">
    <cfRule type="cellIs" dxfId="875" priority="48" stopIfTrue="1" operator="equal">
      <formula>0</formula>
    </cfRule>
  </conditionalFormatting>
  <conditionalFormatting sqref="E55:E59">
    <cfRule type="cellIs" dxfId="874" priority="47" stopIfTrue="1" operator="equal">
      <formula>0</formula>
    </cfRule>
  </conditionalFormatting>
  <conditionalFormatting sqref="R55:R59">
    <cfRule type="cellIs" dxfId="873" priority="46" stopIfTrue="1" operator="equal">
      <formula>0</formula>
    </cfRule>
  </conditionalFormatting>
  <conditionalFormatting sqref="V55:V59">
    <cfRule type="cellIs" dxfId="872" priority="45" stopIfTrue="1" operator="equal">
      <formula>0</formula>
    </cfRule>
  </conditionalFormatting>
  <conditionalFormatting sqref="M67">
    <cfRule type="cellIs" dxfId="871" priority="44" stopIfTrue="1" operator="equal">
      <formula>0</formula>
    </cfRule>
  </conditionalFormatting>
  <conditionalFormatting sqref="W63:W66">
    <cfRule type="cellIs" dxfId="870" priority="43" stopIfTrue="1" operator="equal">
      <formula>0</formula>
    </cfRule>
  </conditionalFormatting>
  <conditionalFormatting sqref="S63:S66">
    <cfRule type="cellIs" dxfId="869" priority="42" stopIfTrue="1" operator="equal">
      <formula>0</formula>
    </cfRule>
  </conditionalFormatting>
  <conditionalFormatting sqref="H55:H57">
    <cfRule type="cellIs" dxfId="868" priority="41" stopIfTrue="1" operator="equal">
      <formula>0</formula>
    </cfRule>
  </conditionalFormatting>
  <conditionalFormatting sqref="T31:T34">
    <cfRule type="cellIs" dxfId="867" priority="40" stopIfTrue="1" operator="equal">
      <formula>0</formula>
    </cfRule>
  </conditionalFormatting>
  <conditionalFormatting sqref="F38:F39">
    <cfRule type="cellIs" dxfId="866" priority="39" stopIfTrue="1" operator="equal">
      <formula>0</formula>
    </cfRule>
  </conditionalFormatting>
  <conditionalFormatting sqref="H38:I39">
    <cfRule type="cellIs" dxfId="865" priority="38" stopIfTrue="1" operator="equal">
      <formula>0</formula>
    </cfRule>
  </conditionalFormatting>
  <conditionalFormatting sqref="P38:Q38">
    <cfRule type="cellIs" dxfId="864" priority="37" stopIfTrue="1" operator="equal">
      <formula>0</formula>
    </cfRule>
  </conditionalFormatting>
  <conditionalFormatting sqref="U38">
    <cfRule type="cellIs" dxfId="863" priority="36" stopIfTrue="1" operator="equal">
      <formula>0</formula>
    </cfRule>
  </conditionalFormatting>
  <conditionalFormatting sqref="T38">
    <cfRule type="cellIs" dxfId="862" priority="35" stopIfTrue="1" operator="equal">
      <formula>0</formula>
    </cfRule>
  </conditionalFormatting>
  <conditionalFormatting sqref="I53:I54">
    <cfRule type="cellIs" dxfId="861" priority="33" stopIfTrue="1" operator="equal">
      <formula>0</formula>
    </cfRule>
  </conditionalFormatting>
  <conditionalFormatting sqref="F53:F54">
    <cfRule type="cellIs" dxfId="860" priority="34" stopIfTrue="1" operator="equal">
      <formula>0</formula>
    </cfRule>
  </conditionalFormatting>
  <conditionalFormatting sqref="P53:Q53">
    <cfRule type="cellIs" dxfId="859" priority="32" stopIfTrue="1" operator="equal">
      <formula>0</formula>
    </cfRule>
  </conditionalFormatting>
  <conditionalFormatting sqref="U53">
    <cfRule type="cellIs" dxfId="858" priority="31" stopIfTrue="1" operator="equal">
      <formula>0</formula>
    </cfRule>
  </conditionalFormatting>
  <conditionalFormatting sqref="T53">
    <cfRule type="cellIs" dxfId="857" priority="30" stopIfTrue="1" operator="equal">
      <formula>0</formula>
    </cfRule>
  </conditionalFormatting>
  <conditionalFormatting sqref="B60:H60">
    <cfRule type="cellIs" dxfId="856" priority="29" stopIfTrue="1" operator="equal">
      <formula>0</formula>
    </cfRule>
  </conditionalFormatting>
  <conditionalFormatting sqref="I60:O60">
    <cfRule type="cellIs" dxfId="855" priority="28" stopIfTrue="1" operator="equal">
      <formula>0</formula>
    </cfRule>
  </conditionalFormatting>
  <conditionalFormatting sqref="Y47:AC47">
    <cfRule type="cellIs" dxfId="854" priority="27" stopIfTrue="1" operator="equal">
      <formula>0</formula>
    </cfRule>
  </conditionalFormatting>
  <conditionalFormatting sqref="N80">
    <cfRule type="cellIs" dxfId="853" priority="26" stopIfTrue="1" operator="equal">
      <formula>0</formula>
    </cfRule>
  </conditionalFormatting>
  <conditionalFormatting sqref="H53:H54">
    <cfRule type="cellIs" dxfId="852" priority="25" stopIfTrue="1" operator="equal">
      <formula>0</formula>
    </cfRule>
  </conditionalFormatting>
  <conditionalFormatting sqref="C53:D53">
    <cfRule type="cellIs" dxfId="851" priority="24" stopIfTrue="1" operator="equal">
      <formula>0</formula>
    </cfRule>
  </conditionalFormatting>
  <conditionalFormatting sqref="B55:B57">
    <cfRule type="cellIs" dxfId="850" priority="23" stopIfTrue="1" operator="equal">
      <formula>0</formula>
    </cfRule>
  </conditionalFormatting>
  <conditionalFormatting sqref="O1">
    <cfRule type="cellIs" dxfId="849" priority="22" stopIfTrue="1" operator="equal">
      <formula>0</formula>
    </cfRule>
  </conditionalFormatting>
  <conditionalFormatting sqref="B93:C93">
    <cfRule type="cellIs" dxfId="44" priority="7" stopIfTrue="1" operator="equal">
      <formula>0</formula>
    </cfRule>
  </conditionalFormatting>
  <conditionalFormatting sqref="D88:D92">
    <cfRule type="cellIs" dxfId="43" priority="9" stopIfTrue="1" operator="equal">
      <formula>0</formula>
    </cfRule>
  </conditionalFormatting>
  <conditionalFormatting sqref="D93">
    <cfRule type="cellIs" dxfId="42" priority="8" stopIfTrue="1" operator="equal">
      <formula>0</formula>
    </cfRule>
  </conditionalFormatting>
  <conditionalFormatting sqref="G93">
    <cfRule type="cellIs" dxfId="41" priority="6" stopIfTrue="1" operator="equal">
      <formula>0</formula>
    </cfRule>
  </conditionalFormatting>
  <conditionalFormatting sqref="H93:I93">
    <cfRule type="cellIs" dxfId="40" priority="4" stopIfTrue="1" operator="equal">
      <formula>0</formula>
    </cfRule>
  </conditionalFormatting>
  <conditionalFormatting sqref="J93">
    <cfRule type="cellIs" dxfId="39" priority="5" stopIfTrue="1" operator="equal">
      <formula>0</formula>
    </cfRule>
  </conditionalFormatting>
  <conditionalFormatting sqref="E93:F93">
    <cfRule type="cellIs" dxfId="38" priority="3" stopIfTrue="1" operator="equal">
      <formula>0</formula>
    </cfRule>
  </conditionalFormatting>
  <conditionalFormatting sqref="G88:G92">
    <cfRule type="cellIs" dxfId="37" priority="2" stopIfTrue="1" operator="equal">
      <formula>0</formula>
    </cfRule>
  </conditionalFormatting>
  <conditionalFormatting sqref="J88:J92">
    <cfRule type="cellIs" dxfId="36" priority="1" stopIfTrue="1" operator="equal">
      <formula>0</formula>
    </cfRule>
  </conditionalFormatting>
  <dataValidations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B4467E83-D756-4D3D-B6E8-CA115722B23A}"/>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E9523B29-AF16-405C-AB5B-C38BA25FA59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1CFE173B-DF74-423D-BEE6-D78FC0093498}"/>
    <dataValidation allowBlank="1" showInputMessage="1" showErrorMessage="1" prompt="Update the number of total pages." sqref="A94:W94" xr:uid="{9459D33B-1FEB-49D6-BB6C-FAE0F3FF4B11}"/>
    <dataValidation allowBlank="1" showInputMessage="1" showErrorMessage="1" prompt="Enter the number(s) and length(s) of 6&quot; DIP lateral replacements from the sewer to the curb trap._x000a_" sqref="E87" xr:uid="{7790D995-E906-46EC-8589-9CEF1356547E}"/>
    <dataValidation allowBlank="1" showInputMessage="1" showErrorMessage="1" prompt="Enter the number of manholes by kind." sqref="K85:M85" xr:uid="{106C6E86-C7A9-476E-B365-4C3DEBD6AE86}"/>
    <dataValidation allowBlank="1" showInputMessage="1" showErrorMessage="1" prompt="Enter the number of proposed inlets by size/type and the number of existing inlets to be abandoned." sqref="N85:P85" xr:uid="{EE0C2DF0-7DF1-4197-AD99-1C3444DDC08C}"/>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9525D887-4602-4C83-BD12-C43D1A25E77B}"/>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914633C3-6B5E-4D07-88BF-B6F541FD6A81}"/>
    <dataValidation allowBlank="1" showInputMessage="1" showErrorMessage="1" prompt="Enter the number of ramps triggered by the sewer reconstruction or lining. " sqref="N80:P80" xr:uid="{28FA9D03-BB46-4B57-B806-D7951A996ED1}"/>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E35145FA-2271-46D1-B524-501602E4AD79}"/>
    <dataValidation allowBlank="1" showInputMessage="1" showErrorMessage="1" prompt="Enter length and width of driveway disturbed. Depending on the area disturbed relative to the total area of the driveway, the driveway may have to be partially or fully replaced." sqref="J77:M77" xr:uid="{DD0E3EE1-7E38-4E1D-BD32-E979AA848334}"/>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B9F0C2F3-F3FA-46C3-B694-A5BEE529A7B4}"/>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C29E4DD0-DE80-4E94-BC5E-1CCF9C13F0EA}"/>
    <dataValidation allowBlank="1" showInputMessage="1" showErrorMessage="1" prompt="Enter the number of existing manholes to be lined." sqref="T70:V70" xr:uid="{1E095A0F-C79C-4F64-BACC-EF5EAB7207E4}"/>
    <dataValidation allowBlank="1" showInputMessage="1" showErrorMessage="1" prompt="Enter the size, material, and length of the existing sewer(s) to be lined." sqref="N70" xr:uid="{65C025A2-97B6-46D6-B6D6-3B38EB9A39E1}"/>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F7A5B516-1512-4A16-B041-AA05BFC16D0B}"/>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2ACA5504-83FB-4491-BFE4-487F8E039435}"/>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53F8F2D3-D1F8-4D29-82AD-526F4754BD20}"/>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3593138D-FCC9-4345-93AD-F92CBB2F2821}"/>
    <dataValidation allowBlank="1" showInputMessage="1" showErrorMessage="1" prompt="Enter pipe size, length and base factor for sewers in State Routes._x000a__x000a_NOTE: Base factor is base width for State 10&quot; Concrete Base / 9." sqref="P61:S61" xr:uid="{5F06D30F-A59B-469D-A6E6-ADA3F2B5CA4F}"/>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24D06B5F-0991-4310-8586-4297EFD1C4A6}"/>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48ABF01A-15F2-4033-BC1C-8A5944118A4A}"/>
    <dataValidation allowBlank="1" showInputMessage="1" showErrorMessage="1" prompt="Surface Width (ft) = Trench Width (ft) + 2 feet. _x000a__x000a_NOTE: 2 feet is the total surface cutback for trenches in State Routes, it accounts for 1 foot cutback to each side of the trench." sqref="U38:U39 U53:U54" xr:uid="{E0FB4B69-47C5-44E7-8523-DD38BD64167F}"/>
    <dataValidation allowBlank="1" showInputMessage="1" showErrorMessage="1" prompt="Enter linear feet of pipe by size in State Routes, EXCLUDING within intersections. _x000a_" sqref="T38:T39 T53:T54" xr:uid="{905C2B2E-42AE-4E3F-9E4C-9E7E539469CE}"/>
    <dataValidation allowBlank="1" showInputMessage="1" showErrorMessage="1" prompt="Base Width (ft) = Trench Width (ft) + 2 feet. _x000a__x000a_NOTE: 2 feet is the total base cutback for trenches in State Routes, it accounts for 1 foot cutback to each side of the trench." sqref="Q38:Q39 Q53:Q54" xr:uid="{05F16F98-2F41-4F3E-9B17-4FEC634952A8}"/>
    <dataValidation allowBlank="1" showInputMessage="1" showErrorMessage="1" prompt="Enter linear feet of pipe by size in State Routes, including within intersections. _x000a_NOTE: don't include pipe outside of cartway." sqref="P38:P39 P53:P54" xr:uid="{2422DA97-E8A9-4D73-BDD1-7CE97CB0C58F}"/>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15400C9F-1E6D-459F-8124-195CC219B1B7}"/>
    <dataValidation allowBlank="1" showInputMessage="1" showErrorMessage="1" prompt="Enter pipe size, length and paving factor for pipes within intersections. _x000a__x000a_*Factor = surface width (ft) / 9; _x000a_where surface width = trench width + base cutbacks + surface cutbacks." sqref="P29:W29" xr:uid="{05010320-F465-4730-94DE-A8651F04D01F}"/>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D8025490-B2EB-49E7-AAC6-70EC8F35CC20}"/>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CADB1384-4B5D-46A3-B15D-D5C3C4D29E61}"/>
    <dataValidation allowBlank="1" showInputMessage="1" showErrorMessage="1" prompt="Base width = Trench Width (ft) + base cutbacks on both sides (ft). _x000a_NOTE: base cutbacks are 9&quot; for trench widths less than 3 feet and 12&quot; for trench width 3 feet and greater." sqref="Q21:Q22" xr:uid="{15DFF3C4-F400-4D79-A4D4-554EE0A11914}"/>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50C56280-8B8E-48FA-AFD8-BF2F15D43B90}"/>
    <dataValidation allowBlank="1" showInputMessage="1" showErrorMessage="1" prompt="Surface Width (ft) = Base Width (ft) + 1 foot. _x000a__x000a_NOTE: 1 foot is the total surface cutback beyond the base cutback, it accounts for 6 inches to each side of the trench." sqref="U6:U7 U21:U22" xr:uid="{6495B906-CAFF-40F4-95B8-EDA672646F8D}"/>
    <dataValidation allowBlank="1" showInputMessage="1" showErrorMessage="1" prompt="Enter linear feet of pipe by size in City Streets, EXCLUDING within intersections. _x000a_" sqref="T6:T7 T21:T22" xr:uid="{22F902B8-F4D0-4214-8002-0A0F1979D3E3}"/>
    <dataValidation allowBlank="1" showInputMessage="1" showErrorMessage="1" prompt="Base Width (ft) = Trench Width (ft) + 2 feet. _x000a__x000a_NOTE: 2 feet is the total base cutback for trench widths 3 feet and greater, it accounts for 1 foot cutback to each side of the trench." sqref="Q6:Q7" xr:uid="{02CFBA0E-E18D-4E8B-BA4C-BCB0E8AF67D1}"/>
    <dataValidation allowBlank="1" showInputMessage="1" showErrorMessage="1" prompt="Enter linear feet of pipe by size in City Streets, including within intersections. _x000a_NOTE: don't include pipe outside of cartway." sqref="P6:P7 P21:P22" xr:uid="{68877DAD-78E3-47FD-834E-40F44F6B1A70}"/>
    <dataValidation allowBlank="1" showInputMessage="1" showErrorMessage="1" prompt="Enter linear feet of pipe by size." sqref="I6:I7 I21:I22 I38:I39 I53:I54" xr:uid="{1C1BFB05-CED9-4A37-8784-D73106B0453A}"/>
    <dataValidation allowBlank="1" showInputMessage="1" showErrorMessage="1" prompt="Trench widths are on page 2 of the Standard Details for Sewers handbook, denoted by H._x000a_" sqref="H6:H7 H38:H39" xr:uid="{F63F7C7C-A52B-48DC-9C02-027C97F27157}"/>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1569D451-C0D1-44DC-B098-8750CB409CCC}"/>
    <dataValidation allowBlank="1" showInputMessage="1" showErrorMessage="1" prompt="Enter upstream and downstream depths measured from surface to invert of pipe." sqref="C38:D38 C6:D6" xr:uid="{C34038C0-F307-4CDD-9308-A9C4E0D92636}"/>
  </dataValidations>
  <pageMargins left="0.25" right="0.25" top="0.75" bottom="0.75" header="0.3" footer="0.3"/>
  <pageSetup paperSize="17" scale="55"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CDFE3-A026-4292-A7FE-2F72CF196D55}">
  <sheetPr>
    <pageSetUpPr fitToPage="1"/>
  </sheetPr>
  <dimension ref="A1:AF94"/>
  <sheetViews>
    <sheetView showZeros="0" zoomScale="85" zoomScaleNormal="85" workbookViewId="0">
      <pane ySplit="1" topLeftCell="A80" activePane="bottomLeft" state="frozen"/>
      <selection pane="bottomLeft" activeCell="G112" sqref="G112"/>
    </sheetView>
  </sheetViews>
  <sheetFormatPr defaultRowHeight="15" x14ac:dyDescent="0.25"/>
  <cols>
    <col min="1" max="1" width="9.140625" customWidth="1"/>
    <col min="2" max="2" width="10.85546875" customWidth="1"/>
    <col min="3" max="3" width="11.5703125" customWidth="1"/>
    <col min="4" max="4" width="12.7109375" bestFit="1" customWidth="1"/>
    <col min="5" max="5" width="12.85546875" customWidth="1"/>
    <col min="6" max="6" width="11"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1"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24"/>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319</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840" priority="190" stopIfTrue="1" operator="equal">
      <formula>0</formula>
    </cfRule>
  </conditionalFormatting>
  <conditionalFormatting sqref="K1">
    <cfRule type="cellIs" dxfId="839" priority="188" stopIfTrue="1" operator="equal">
      <formula>0</formula>
    </cfRule>
  </conditionalFormatting>
  <conditionalFormatting sqref="D1 B1">
    <cfRule type="cellIs" dxfId="838" priority="189" stopIfTrue="1" operator="equal">
      <formula>0</formula>
    </cfRule>
  </conditionalFormatting>
  <conditionalFormatting sqref="Z1">
    <cfRule type="cellIs" dxfId="837" priority="187" stopIfTrue="1" operator="equal">
      <formula>0</formula>
    </cfRule>
  </conditionalFormatting>
  <conditionalFormatting sqref="A2 D2 L2">
    <cfRule type="cellIs" dxfId="836" priority="186" stopIfTrue="1" operator="equal">
      <formula>0</formula>
    </cfRule>
  </conditionalFormatting>
  <conditionalFormatting sqref="K2">
    <cfRule type="cellIs" dxfId="835" priority="185" stopIfTrue="1" operator="equal">
      <formula>0</formula>
    </cfRule>
  </conditionalFormatting>
  <conditionalFormatting sqref="R77 W78:W92 R78:U92">
    <cfRule type="cellIs" dxfId="834" priority="184" stopIfTrue="1" operator="equal">
      <formula>0</formula>
    </cfRule>
  </conditionalFormatting>
  <conditionalFormatting sqref="Z1">
    <cfRule type="cellIs" dxfId="833" priority="183" stopIfTrue="1" operator="equal">
      <formula>0</formula>
    </cfRule>
  </conditionalFormatting>
  <conditionalFormatting sqref="B83:C83">
    <cfRule type="cellIs" dxfId="832" priority="180" stopIfTrue="1" operator="equal">
      <formula>0</formula>
    </cfRule>
  </conditionalFormatting>
  <conditionalFormatting sqref="E83">
    <cfRule type="cellIs" dxfId="831" priority="179" stopIfTrue="1" operator="equal">
      <formula>0</formula>
    </cfRule>
  </conditionalFormatting>
  <conditionalFormatting sqref="E79:E82">
    <cfRule type="cellIs" dxfId="830" priority="181" stopIfTrue="1" operator="equal">
      <formula>0</formula>
    </cfRule>
  </conditionalFormatting>
  <conditionalFormatting sqref="B77 B78:E78 B79:C82">
    <cfRule type="cellIs" dxfId="829" priority="182" stopIfTrue="1" operator="equal">
      <formula>0</formula>
    </cfRule>
  </conditionalFormatting>
  <conditionalFormatting sqref="D83">
    <cfRule type="cellIs" dxfId="828" priority="178" stopIfTrue="1" operator="equal">
      <formula>0</formula>
    </cfRule>
  </conditionalFormatting>
  <conditionalFormatting sqref="J77">
    <cfRule type="cellIs" dxfId="827" priority="177" stopIfTrue="1" operator="equal">
      <formula>0</formula>
    </cfRule>
  </conditionalFormatting>
  <conditionalFormatting sqref="B20 B21:E22 B23:F27">
    <cfRule type="cellIs" dxfId="826" priority="176" stopIfTrue="1" operator="equal">
      <formula>0</formula>
    </cfRule>
  </conditionalFormatting>
  <conditionalFormatting sqref="P20">
    <cfRule type="cellIs" dxfId="825" priority="175" stopIfTrue="1" operator="equal">
      <formula>0</formula>
    </cfRule>
  </conditionalFormatting>
  <conditionalFormatting sqref="T20">
    <cfRule type="cellIs" dxfId="824" priority="174" stopIfTrue="1" operator="equal">
      <formula>0</formula>
    </cfRule>
  </conditionalFormatting>
  <conditionalFormatting sqref="X67:AA67">
    <cfRule type="cellIs" dxfId="823" priority="173" stopIfTrue="1" operator="equal">
      <formula>0</formula>
    </cfRule>
  </conditionalFormatting>
  <conditionalFormatting sqref="F21:I22">
    <cfRule type="cellIs" dxfId="822" priority="172" stopIfTrue="1" operator="equal">
      <formula>0</formula>
    </cfRule>
  </conditionalFormatting>
  <conditionalFormatting sqref="T21">
    <cfRule type="cellIs" dxfId="821" priority="167" stopIfTrue="1" operator="equal">
      <formula>0</formula>
    </cfRule>
  </conditionalFormatting>
  <conditionalFormatting sqref="U21:W21">
    <cfRule type="cellIs" dxfId="820" priority="168" stopIfTrue="1" operator="equal">
      <formula>0</formula>
    </cfRule>
  </conditionalFormatting>
  <conditionalFormatting sqref="I31 K31:L31 I28:O30 I32:M34 N31:O34">
    <cfRule type="cellIs" dxfId="819" priority="171" stopIfTrue="1" operator="equal">
      <formula>0</formula>
    </cfRule>
  </conditionalFormatting>
  <conditionalFormatting sqref="P21:S21">
    <cfRule type="cellIs" dxfId="818" priority="170" stopIfTrue="1" operator="equal">
      <formula>0</formula>
    </cfRule>
  </conditionalFormatting>
  <conditionalFormatting sqref="T6">
    <cfRule type="cellIs" dxfId="817" priority="169" stopIfTrue="1" operator="equal">
      <formula>0</formula>
    </cfRule>
  </conditionalFormatting>
  <conditionalFormatting sqref="P35:S35">
    <cfRule type="cellIs" dxfId="816" priority="153" stopIfTrue="1" operator="equal">
      <formula>0</formula>
    </cfRule>
  </conditionalFormatting>
  <conditionalFormatting sqref="Q63:Q66">
    <cfRule type="cellIs" dxfId="815" priority="123" stopIfTrue="1" operator="equal">
      <formula>0</formula>
    </cfRule>
  </conditionalFormatting>
  <conditionalFormatting sqref="B35:E35">
    <cfRule type="cellIs" dxfId="814" priority="166" stopIfTrue="1" operator="equal">
      <formula>0</formula>
    </cfRule>
  </conditionalFormatting>
  <conditionalFormatting sqref="T35">
    <cfRule type="cellIs" dxfId="813" priority="142" stopIfTrue="1" operator="equal">
      <formula>0</formula>
    </cfRule>
  </conditionalFormatting>
  <conditionalFormatting sqref="W35">
    <cfRule type="cellIs" dxfId="812" priority="147" stopIfTrue="1" operator="equal">
      <formula>0</formula>
    </cfRule>
  </conditionalFormatting>
  <conditionalFormatting sqref="W35">
    <cfRule type="cellIs" dxfId="811" priority="146" stopIfTrue="1" operator="equal">
      <formula>0</formula>
    </cfRule>
  </conditionalFormatting>
  <conditionalFormatting sqref="U35">
    <cfRule type="cellIs" dxfId="810" priority="144" stopIfTrue="1" operator="equal">
      <formula>0</formula>
    </cfRule>
  </conditionalFormatting>
  <conditionalFormatting sqref="U35">
    <cfRule type="cellIs" dxfId="809" priority="143" stopIfTrue="1" operator="equal">
      <formula>0</formula>
    </cfRule>
  </conditionalFormatting>
  <conditionalFormatting sqref="J35">
    <cfRule type="cellIs" dxfId="808" priority="165" stopIfTrue="1" operator="equal">
      <formula>0</formula>
    </cfRule>
  </conditionalFormatting>
  <conditionalFormatting sqref="P37 T37 B37 G58:Q59 J53:O54 B38:E39 V38:W38 P61 B40:D51 G55:G57 S55:T56 F40:P51 S40:T51 W40:W51 T58:U59 T57 S57:S59 W55:W59 I55:P57 G38:G39 J38:O39 R38:S38">
    <cfRule type="cellIs" dxfId="807" priority="141" stopIfTrue="1" operator="equal">
      <formula>0</formula>
    </cfRule>
  </conditionalFormatting>
  <conditionalFormatting sqref="U67">
    <cfRule type="cellIs" dxfId="806" priority="112" stopIfTrue="1" operator="equal">
      <formula>0</formula>
    </cfRule>
  </conditionalFormatting>
  <conditionalFormatting sqref="V67">
    <cfRule type="cellIs" dxfId="805" priority="113" stopIfTrue="1" operator="equal">
      <formula>0</formula>
    </cfRule>
  </conditionalFormatting>
  <conditionalFormatting sqref="V35">
    <cfRule type="cellIs" dxfId="804" priority="145" stopIfTrue="1" operator="equal">
      <formula>0</formula>
    </cfRule>
  </conditionalFormatting>
  <conditionalFormatting sqref="V35">
    <cfRule type="cellIs" dxfId="803" priority="148" stopIfTrue="1" operator="equal">
      <formula>0</formula>
    </cfRule>
  </conditionalFormatting>
  <conditionalFormatting sqref="I63 K63:L63 I61:O62 I64:M66 N63:O66">
    <cfRule type="cellIs" dxfId="802" priority="136" stopIfTrue="1" operator="equal">
      <formula>0</formula>
    </cfRule>
  </conditionalFormatting>
  <conditionalFormatting sqref="R53:S53">
    <cfRule type="cellIs" dxfId="801" priority="135" stopIfTrue="1" operator="equal">
      <formula>0</formula>
    </cfRule>
  </conditionalFormatting>
  <conditionalFormatting sqref="L35:M35">
    <cfRule type="cellIs" dxfId="800" priority="164" stopIfTrue="1" operator="equal">
      <formula>0</formula>
    </cfRule>
  </conditionalFormatting>
  <conditionalFormatting sqref="N35">
    <cfRule type="cellIs" dxfId="799" priority="163" stopIfTrue="1" operator="equal">
      <formula>0</formula>
    </cfRule>
  </conditionalFormatting>
  <conditionalFormatting sqref="T52">
    <cfRule type="cellIs" dxfId="798" priority="138" stopIfTrue="1" operator="equal">
      <formula>0</formula>
    </cfRule>
  </conditionalFormatting>
  <conditionalFormatting sqref="V31:V34">
    <cfRule type="cellIs" dxfId="797" priority="156" stopIfTrue="1" operator="equal">
      <formula>0</formula>
    </cfRule>
  </conditionalFormatting>
  <conditionalFormatting sqref="I35">
    <cfRule type="cellIs" dxfId="796" priority="162" stopIfTrue="1" operator="equal">
      <formula>0</formula>
    </cfRule>
  </conditionalFormatting>
  <conditionalFormatting sqref="K70:L71 K74:L74 H73">
    <cfRule type="cellIs" dxfId="795" priority="97" stopIfTrue="1" operator="equal">
      <formula>0</formula>
    </cfRule>
  </conditionalFormatting>
  <conditionalFormatting sqref="K35">
    <cfRule type="cellIs" dxfId="794" priority="161" stopIfTrue="1" operator="equal">
      <formula>0</formula>
    </cfRule>
  </conditionalFormatting>
  <conditionalFormatting sqref="P28:R28">
    <cfRule type="cellIs" dxfId="793" priority="160" stopIfTrue="1" operator="equal">
      <formula>0</formula>
    </cfRule>
  </conditionalFormatting>
  <conditionalFormatting sqref="S28">
    <cfRule type="cellIs" dxfId="792" priority="159" stopIfTrue="1" operator="equal">
      <formula>0</formula>
    </cfRule>
  </conditionalFormatting>
  <conditionalFormatting sqref="T28:V28">
    <cfRule type="cellIs" dxfId="791" priority="158" stopIfTrue="1" operator="equal">
      <formula>0</formula>
    </cfRule>
  </conditionalFormatting>
  <conditionalFormatting sqref="W28">
    <cfRule type="cellIs" dxfId="790" priority="157" stopIfTrue="1" operator="equal">
      <formula>0</formula>
    </cfRule>
  </conditionalFormatting>
  <conditionalFormatting sqref="N67">
    <cfRule type="cellIs" dxfId="789" priority="131" stopIfTrue="1" operator="equal">
      <formula>0</formula>
    </cfRule>
  </conditionalFormatting>
  <conditionalFormatting sqref="P60:R60">
    <cfRule type="cellIs" dxfId="788" priority="128" stopIfTrue="1" operator="equal">
      <formula>0</formula>
    </cfRule>
  </conditionalFormatting>
  <conditionalFormatting sqref="Q31:Q34">
    <cfRule type="cellIs" dxfId="787" priority="155" stopIfTrue="1" operator="equal">
      <formula>0</formula>
    </cfRule>
  </conditionalFormatting>
  <conditionalFormatting sqref="W67">
    <cfRule type="cellIs" dxfId="786" priority="114" stopIfTrue="1" operator="equal">
      <formula>0</formula>
    </cfRule>
  </conditionalFormatting>
  <conditionalFormatting sqref="U67">
    <cfRule type="cellIs" dxfId="785" priority="111" stopIfTrue="1" operator="equal">
      <formula>0</formula>
    </cfRule>
  </conditionalFormatting>
  <conditionalFormatting sqref="T67">
    <cfRule type="cellIs" dxfId="784" priority="110" stopIfTrue="1" operator="equal">
      <formula>0</formula>
    </cfRule>
  </conditionalFormatting>
  <conditionalFormatting sqref="Q31:Q34">
    <cfRule type="cellIs" dxfId="783" priority="154" stopIfTrue="1" operator="equal">
      <formula>0</formula>
    </cfRule>
  </conditionalFormatting>
  <conditionalFormatting sqref="P32">
    <cfRule type="cellIs" dxfId="782" priority="152" stopIfTrue="1" operator="equal">
      <formula>0</formula>
    </cfRule>
  </conditionalFormatting>
  <conditionalFormatting sqref="S60">
    <cfRule type="cellIs" dxfId="781" priority="127" stopIfTrue="1" operator="equal">
      <formula>0</formula>
    </cfRule>
  </conditionalFormatting>
  <conditionalFormatting sqref="T63:T66">
    <cfRule type="cellIs" dxfId="780" priority="124" stopIfTrue="1" operator="equal">
      <formula>0</formula>
    </cfRule>
  </conditionalFormatting>
  <conditionalFormatting sqref="T63:T66">
    <cfRule type="cellIs" dxfId="779" priority="119" stopIfTrue="1" operator="equal">
      <formula>0</formula>
    </cfRule>
  </conditionalFormatting>
  <conditionalFormatting sqref="P67:Q67">
    <cfRule type="cellIs" dxfId="778" priority="121" stopIfTrue="1" operator="equal">
      <formula>0</formula>
    </cfRule>
  </conditionalFormatting>
  <conditionalFormatting sqref="V31:V34">
    <cfRule type="cellIs" dxfId="777" priority="151" stopIfTrue="1" operator="equal">
      <formula>0</formula>
    </cfRule>
  </conditionalFormatting>
  <conditionalFormatting sqref="P31">
    <cfRule type="cellIs" dxfId="776" priority="150" stopIfTrue="1" operator="equal">
      <formula>0</formula>
    </cfRule>
  </conditionalFormatting>
  <conditionalFormatting sqref="V67">
    <cfRule type="cellIs" dxfId="775" priority="116" stopIfTrue="1" operator="equal">
      <formula>0</formula>
    </cfRule>
  </conditionalFormatting>
  <conditionalFormatting sqref="P67:Q67">
    <cfRule type="cellIs" dxfId="774" priority="117" stopIfTrue="1" operator="equal">
      <formula>0</formula>
    </cfRule>
  </conditionalFormatting>
  <conditionalFormatting sqref="F35">
    <cfRule type="cellIs" dxfId="773" priority="105" stopIfTrue="1" operator="equal">
      <formula>0</formula>
    </cfRule>
  </conditionalFormatting>
  <conditionalFormatting sqref="P35:S35">
    <cfRule type="cellIs" dxfId="772" priority="149" stopIfTrue="1" operator="equal">
      <formula>0</formula>
    </cfRule>
  </conditionalFormatting>
  <conditionalFormatting sqref="G35">
    <cfRule type="cellIs" dxfId="771" priority="104" stopIfTrue="1" operator="equal">
      <formula>0</formula>
    </cfRule>
  </conditionalFormatting>
  <conditionalFormatting sqref="B31 D31:E31 B28:H30 B32:F34 G31:H34">
    <cfRule type="cellIs" dxfId="770" priority="106" stopIfTrue="1" operator="equal">
      <formula>0</formula>
    </cfRule>
  </conditionalFormatting>
  <conditionalFormatting sqref="U55:U57">
    <cfRule type="cellIs" dxfId="769" priority="108" stopIfTrue="1" operator="equal">
      <formula>0</formula>
    </cfRule>
  </conditionalFormatting>
  <conditionalFormatting sqref="V53:W53">
    <cfRule type="cellIs" dxfId="768" priority="134" stopIfTrue="1" operator="equal">
      <formula>0</formula>
    </cfRule>
  </conditionalFormatting>
  <conditionalFormatting sqref="B63 D63:E63 B61:H62 B64:F66 G63:H66">
    <cfRule type="cellIs" dxfId="767" priority="102" stopIfTrue="1" operator="equal">
      <formula>0</formula>
    </cfRule>
  </conditionalFormatting>
  <conditionalFormatting sqref="B58:D59 B54:E54 F55:F59 B52:B53 E53 C55:D57">
    <cfRule type="cellIs" dxfId="766" priority="140" stopIfTrue="1" operator="equal">
      <formula>0</formula>
    </cfRule>
  </conditionalFormatting>
  <conditionalFormatting sqref="P52">
    <cfRule type="cellIs" dxfId="765" priority="139" stopIfTrue="1" operator="equal">
      <formula>0</formula>
    </cfRule>
  </conditionalFormatting>
  <conditionalFormatting sqref="G53:G54">
    <cfRule type="cellIs" dxfId="764" priority="137" stopIfTrue="1" operator="equal">
      <formula>0</formula>
    </cfRule>
  </conditionalFormatting>
  <conditionalFormatting sqref="J67">
    <cfRule type="cellIs" dxfId="763" priority="133" stopIfTrue="1" operator="equal">
      <formula>0</formula>
    </cfRule>
  </conditionalFormatting>
  <conditionalFormatting sqref="L67">
    <cfRule type="cellIs" dxfId="762" priority="132" stopIfTrue="1" operator="equal">
      <formula>0</formula>
    </cfRule>
  </conditionalFormatting>
  <conditionalFormatting sqref="Q55:Q57">
    <cfRule type="cellIs" dxfId="761" priority="109" stopIfTrue="1" operator="equal">
      <formula>0</formula>
    </cfRule>
  </conditionalFormatting>
  <conditionalFormatting sqref="W67">
    <cfRule type="cellIs" dxfId="760" priority="115" stopIfTrue="1" operator="equal">
      <formula>0</formula>
    </cfRule>
  </conditionalFormatting>
  <conditionalFormatting sqref="AB21:AC24 Y21 Y15:AA20 AB15:AC16">
    <cfRule type="cellIs" dxfId="759" priority="107" stopIfTrue="1" operator="equal">
      <formula>0</formula>
    </cfRule>
  </conditionalFormatting>
  <conditionalFormatting sqref="K67">
    <cfRule type="cellIs" dxfId="758" priority="129" stopIfTrue="1" operator="equal">
      <formula>0</formula>
    </cfRule>
  </conditionalFormatting>
  <conditionalFormatting sqref="Q63:Q66">
    <cfRule type="cellIs" dxfId="757" priority="122" stopIfTrue="1" operator="equal">
      <formula>0</formula>
    </cfRule>
  </conditionalFormatting>
  <conditionalFormatting sqref="I67">
    <cfRule type="cellIs" dxfId="756" priority="130" stopIfTrue="1" operator="equal">
      <formula>0</formula>
    </cfRule>
  </conditionalFormatting>
  <conditionalFormatting sqref="T60:V60">
    <cfRule type="cellIs" dxfId="755" priority="126" stopIfTrue="1" operator="equal">
      <formula>0</formula>
    </cfRule>
  </conditionalFormatting>
  <conditionalFormatting sqref="W60">
    <cfRule type="cellIs" dxfId="754" priority="125" stopIfTrue="1" operator="equal">
      <formula>0</formula>
    </cfRule>
  </conditionalFormatting>
  <conditionalFormatting sqref="P64">
    <cfRule type="cellIs" dxfId="753" priority="120" stopIfTrue="1" operator="equal">
      <formula>0</formula>
    </cfRule>
  </conditionalFormatting>
  <conditionalFormatting sqref="P63">
    <cfRule type="cellIs" dxfId="752" priority="118" stopIfTrue="1" operator="equal">
      <formula>0</formula>
    </cfRule>
  </conditionalFormatting>
  <conditionalFormatting sqref="B67:E67">
    <cfRule type="cellIs" dxfId="751" priority="103" stopIfTrue="1" operator="equal">
      <formula>0</formula>
    </cfRule>
  </conditionalFormatting>
  <conditionalFormatting sqref="G67">
    <cfRule type="cellIs" dxfId="750" priority="100" stopIfTrue="1" operator="equal">
      <formula>0</formula>
    </cfRule>
  </conditionalFormatting>
  <conditionalFormatting sqref="F67">
    <cfRule type="cellIs" dxfId="749" priority="101" stopIfTrue="1" operator="equal">
      <formula>0</formula>
    </cfRule>
  </conditionalFormatting>
  <conditionalFormatting sqref="E70:F74">
    <cfRule type="cellIs" dxfId="748" priority="98" stopIfTrue="1" operator="equal">
      <formula>0</formula>
    </cfRule>
  </conditionalFormatting>
  <conditionalFormatting sqref="AB53:AC56 Y53 Y48:AA52 AB48:AC48">
    <cfRule type="cellIs" dxfId="747" priority="99" stopIfTrue="1" operator="equal">
      <formula>0</formula>
    </cfRule>
  </conditionalFormatting>
  <conditionalFormatting sqref="P87:P93 N85:N92">
    <cfRule type="cellIs" dxfId="746" priority="73" stopIfTrue="1" operator="equal">
      <formula>0</formula>
    </cfRule>
  </conditionalFormatting>
  <conditionalFormatting sqref="T61">
    <cfRule type="cellIs" dxfId="745" priority="96" stopIfTrue="1" operator="equal">
      <formula>0</formula>
    </cfRule>
  </conditionalFormatting>
  <conditionalFormatting sqref="S67">
    <cfRule type="cellIs" dxfId="744" priority="95" stopIfTrue="1" operator="equal">
      <formula>0</formula>
    </cfRule>
  </conditionalFormatting>
  <conditionalFormatting sqref="S67">
    <cfRule type="cellIs" dxfId="743" priority="94" stopIfTrue="1" operator="equal">
      <formula>0</formula>
    </cfRule>
  </conditionalFormatting>
  <conditionalFormatting sqref="R67">
    <cfRule type="cellIs" dxfId="742" priority="93" stopIfTrue="1" operator="equal">
      <formula>0</formula>
    </cfRule>
  </conditionalFormatting>
  <conditionalFormatting sqref="F83:G83">
    <cfRule type="cellIs" dxfId="741" priority="90" stopIfTrue="1" operator="equal">
      <formula>0</formula>
    </cfRule>
  </conditionalFormatting>
  <conditionalFormatting sqref="I83">
    <cfRule type="cellIs" dxfId="740" priority="89" stopIfTrue="1" operator="equal">
      <formula>0</formula>
    </cfRule>
  </conditionalFormatting>
  <conditionalFormatting sqref="I79:I82">
    <cfRule type="cellIs" dxfId="739" priority="91" stopIfTrue="1" operator="equal">
      <formula>0</formula>
    </cfRule>
  </conditionalFormatting>
  <conditionalFormatting sqref="F77 F78:I78 F79:G82">
    <cfRule type="cellIs" dxfId="738" priority="92" stopIfTrue="1" operator="equal">
      <formula>0</formula>
    </cfRule>
  </conditionalFormatting>
  <conditionalFormatting sqref="H83">
    <cfRule type="cellIs" dxfId="737" priority="88" stopIfTrue="1" operator="equal">
      <formula>0</formula>
    </cfRule>
  </conditionalFormatting>
  <conditionalFormatting sqref="J83:K83">
    <cfRule type="cellIs" dxfId="736" priority="85" stopIfTrue="1" operator="equal">
      <formula>0</formula>
    </cfRule>
  </conditionalFormatting>
  <conditionalFormatting sqref="M83">
    <cfRule type="cellIs" dxfId="735" priority="84" stopIfTrue="1" operator="equal">
      <formula>0</formula>
    </cfRule>
  </conditionalFormatting>
  <conditionalFormatting sqref="M79:M82">
    <cfRule type="cellIs" dxfId="734" priority="86" stopIfTrue="1" operator="equal">
      <formula>0</formula>
    </cfRule>
  </conditionalFormatting>
  <conditionalFormatting sqref="J78:M78 J79:K82">
    <cfRule type="cellIs" dxfId="733" priority="87" stopIfTrue="1" operator="equal">
      <formula>0</formula>
    </cfRule>
  </conditionalFormatting>
  <conditionalFormatting sqref="L83">
    <cfRule type="cellIs" dxfId="732" priority="83" stopIfTrue="1" operator="equal">
      <formula>0</formula>
    </cfRule>
  </conditionalFormatting>
  <conditionalFormatting sqref="N83">
    <cfRule type="cellIs" dxfId="731" priority="82" stopIfTrue="1" operator="equal">
      <formula>0</formula>
    </cfRule>
  </conditionalFormatting>
  <conditionalFormatting sqref="N78">
    <cfRule type="cellIs" dxfId="730" priority="78" stopIfTrue="1" operator="equal">
      <formula>0</formula>
    </cfRule>
  </conditionalFormatting>
  <conditionalFormatting sqref="N79:O79">
    <cfRule type="cellIs" dxfId="729" priority="81" stopIfTrue="1" operator="equal">
      <formula>0</formula>
    </cfRule>
  </conditionalFormatting>
  <conditionalFormatting sqref="O79">
    <cfRule type="cellIs" dxfId="728" priority="79" stopIfTrue="1" operator="equal">
      <formula>0</formula>
    </cfRule>
  </conditionalFormatting>
  <conditionalFormatting sqref="P79">
    <cfRule type="cellIs" dxfId="727" priority="80" stopIfTrue="1" operator="equal">
      <formula>0</formula>
    </cfRule>
  </conditionalFormatting>
  <conditionalFormatting sqref="P78">
    <cfRule type="cellIs" dxfId="726" priority="77" stopIfTrue="1" operator="equal">
      <formula>0</formula>
    </cfRule>
  </conditionalFormatting>
  <conditionalFormatting sqref="P79">
    <cfRule type="cellIs" dxfId="725" priority="76" stopIfTrue="1" operator="equal">
      <formula>0</formula>
    </cfRule>
  </conditionalFormatting>
  <conditionalFormatting sqref="O79">
    <cfRule type="cellIs" dxfId="724" priority="74" stopIfTrue="1" operator="equal">
      <formula>0</formula>
    </cfRule>
  </conditionalFormatting>
  <conditionalFormatting sqref="O78">
    <cfRule type="cellIs" dxfId="723" priority="75" stopIfTrue="1" operator="equal">
      <formula>0</formula>
    </cfRule>
  </conditionalFormatting>
  <conditionalFormatting sqref="P86">
    <cfRule type="cellIs" dxfId="722" priority="72" stopIfTrue="1" operator="equal">
      <formula>0</formula>
    </cfRule>
  </conditionalFormatting>
  <conditionalFormatting sqref="K90">
    <cfRule type="cellIs" dxfId="721" priority="69" stopIfTrue="1" operator="equal">
      <formula>0</formula>
    </cfRule>
  </conditionalFormatting>
  <conditionalFormatting sqref="M87:M93 K85:K89 K91">
    <cfRule type="cellIs" dxfId="720" priority="71" stopIfTrue="1" operator="equal">
      <formula>0</formula>
    </cfRule>
  </conditionalFormatting>
  <conditionalFormatting sqref="M86">
    <cfRule type="cellIs" dxfId="719" priority="70" stopIfTrue="1" operator="equal">
      <formula>0</formula>
    </cfRule>
  </conditionalFormatting>
  <conditionalFormatting sqref="Q40:Q51">
    <cfRule type="cellIs" dxfId="718" priority="51" stopIfTrue="1" operator="equal">
      <formula>0</formula>
    </cfRule>
  </conditionalFormatting>
  <conditionalFormatting sqref="E40:E51">
    <cfRule type="cellIs" dxfId="717" priority="52" stopIfTrue="1" operator="equal">
      <formula>0</formula>
    </cfRule>
  </conditionalFormatting>
  <conditionalFormatting sqref="R40:R51">
    <cfRule type="cellIs" dxfId="716" priority="50" stopIfTrue="1" operator="equal">
      <formula>0</formula>
    </cfRule>
  </conditionalFormatting>
  <conditionalFormatting sqref="U40:U51">
    <cfRule type="cellIs" dxfId="715" priority="49" stopIfTrue="1" operator="equal">
      <formula>0</formula>
    </cfRule>
  </conditionalFormatting>
  <conditionalFormatting sqref="V40:V51">
    <cfRule type="cellIs" dxfId="714" priority="48" stopIfTrue="1" operator="equal">
      <formula>0</formula>
    </cfRule>
  </conditionalFormatting>
  <conditionalFormatting sqref="E55:E59">
    <cfRule type="cellIs" dxfId="713" priority="47" stopIfTrue="1" operator="equal">
      <formula>0</formula>
    </cfRule>
  </conditionalFormatting>
  <conditionalFormatting sqref="R55:R59">
    <cfRule type="cellIs" dxfId="712" priority="46" stopIfTrue="1" operator="equal">
      <formula>0</formula>
    </cfRule>
  </conditionalFormatting>
  <conditionalFormatting sqref="V55:V59">
    <cfRule type="cellIs" dxfId="711" priority="45" stopIfTrue="1" operator="equal">
      <formula>0</formula>
    </cfRule>
  </conditionalFormatting>
  <conditionalFormatting sqref="M67">
    <cfRule type="cellIs" dxfId="710" priority="44" stopIfTrue="1" operator="equal">
      <formula>0</formula>
    </cfRule>
  </conditionalFormatting>
  <conditionalFormatting sqref="W63:W66">
    <cfRule type="cellIs" dxfId="709" priority="43" stopIfTrue="1" operator="equal">
      <formula>0</formula>
    </cfRule>
  </conditionalFormatting>
  <conditionalFormatting sqref="S63:S66">
    <cfRule type="cellIs" dxfId="708" priority="42" stopIfTrue="1" operator="equal">
      <formula>0</formula>
    </cfRule>
  </conditionalFormatting>
  <conditionalFormatting sqref="H55:H57">
    <cfRule type="cellIs" dxfId="707" priority="41" stopIfTrue="1" operator="equal">
      <formula>0</formula>
    </cfRule>
  </conditionalFormatting>
  <conditionalFormatting sqref="T31:T34">
    <cfRule type="cellIs" dxfId="706" priority="40" stopIfTrue="1" operator="equal">
      <formula>0</formula>
    </cfRule>
  </conditionalFormatting>
  <conditionalFormatting sqref="F38:F39">
    <cfRule type="cellIs" dxfId="705" priority="39" stopIfTrue="1" operator="equal">
      <formula>0</formula>
    </cfRule>
  </conditionalFormatting>
  <conditionalFormatting sqref="H38:I39">
    <cfRule type="cellIs" dxfId="704" priority="38" stopIfTrue="1" operator="equal">
      <formula>0</formula>
    </cfRule>
  </conditionalFormatting>
  <conditionalFormatting sqref="P38:Q38">
    <cfRule type="cellIs" dxfId="703" priority="37" stopIfTrue="1" operator="equal">
      <formula>0</formula>
    </cfRule>
  </conditionalFormatting>
  <conditionalFormatting sqref="U38">
    <cfRule type="cellIs" dxfId="702" priority="36" stopIfTrue="1" operator="equal">
      <formula>0</formula>
    </cfRule>
  </conditionalFormatting>
  <conditionalFormatting sqref="T38">
    <cfRule type="cellIs" dxfId="701" priority="35" stopIfTrue="1" operator="equal">
      <formula>0</formula>
    </cfRule>
  </conditionalFormatting>
  <conditionalFormatting sqref="I53:I54">
    <cfRule type="cellIs" dxfId="700" priority="33" stopIfTrue="1" operator="equal">
      <formula>0</formula>
    </cfRule>
  </conditionalFormatting>
  <conditionalFormatting sqref="F53:F54">
    <cfRule type="cellIs" dxfId="699" priority="34" stopIfTrue="1" operator="equal">
      <formula>0</formula>
    </cfRule>
  </conditionalFormatting>
  <conditionalFormatting sqref="P53:Q53">
    <cfRule type="cellIs" dxfId="698" priority="32" stopIfTrue="1" operator="equal">
      <formula>0</formula>
    </cfRule>
  </conditionalFormatting>
  <conditionalFormatting sqref="U53">
    <cfRule type="cellIs" dxfId="697" priority="31" stopIfTrue="1" operator="equal">
      <formula>0</formula>
    </cfRule>
  </conditionalFormatting>
  <conditionalFormatting sqref="T53">
    <cfRule type="cellIs" dxfId="696" priority="30" stopIfTrue="1" operator="equal">
      <formula>0</formula>
    </cfRule>
  </conditionalFormatting>
  <conditionalFormatting sqref="B60:H60">
    <cfRule type="cellIs" dxfId="695" priority="29" stopIfTrue="1" operator="equal">
      <formula>0</formula>
    </cfRule>
  </conditionalFormatting>
  <conditionalFormatting sqref="I60:O60">
    <cfRule type="cellIs" dxfId="694" priority="28" stopIfTrue="1" operator="equal">
      <formula>0</formula>
    </cfRule>
  </conditionalFormatting>
  <conditionalFormatting sqref="Y47:AC47">
    <cfRule type="cellIs" dxfId="693" priority="27" stopIfTrue="1" operator="equal">
      <formula>0</formula>
    </cfRule>
  </conditionalFormatting>
  <conditionalFormatting sqref="N80">
    <cfRule type="cellIs" dxfId="692" priority="26" stopIfTrue="1" operator="equal">
      <formula>0</formula>
    </cfRule>
  </conditionalFormatting>
  <conditionalFormatting sqref="H53:H54">
    <cfRule type="cellIs" dxfId="691" priority="25" stopIfTrue="1" operator="equal">
      <formula>0</formula>
    </cfRule>
  </conditionalFormatting>
  <conditionalFormatting sqref="C53:D53">
    <cfRule type="cellIs" dxfId="690" priority="24" stopIfTrue="1" operator="equal">
      <formula>0</formula>
    </cfRule>
  </conditionalFormatting>
  <conditionalFormatting sqref="B55:B57">
    <cfRule type="cellIs" dxfId="689" priority="23" stopIfTrue="1" operator="equal">
      <formula>0</formula>
    </cfRule>
  </conditionalFormatting>
  <conditionalFormatting sqref="O1">
    <cfRule type="cellIs" dxfId="688" priority="22" stopIfTrue="1" operator="equal">
      <formula>0</formula>
    </cfRule>
  </conditionalFormatting>
  <conditionalFormatting sqref="B93:C93">
    <cfRule type="cellIs" dxfId="35" priority="7" stopIfTrue="1" operator="equal">
      <formula>0</formula>
    </cfRule>
  </conditionalFormatting>
  <conditionalFormatting sqref="D88:D92">
    <cfRule type="cellIs" dxfId="34" priority="9" stopIfTrue="1" operator="equal">
      <formula>0</formula>
    </cfRule>
  </conditionalFormatting>
  <conditionalFormatting sqref="D93">
    <cfRule type="cellIs" dxfId="33" priority="8" stopIfTrue="1" operator="equal">
      <formula>0</formula>
    </cfRule>
  </conditionalFormatting>
  <conditionalFormatting sqref="G93">
    <cfRule type="cellIs" dxfId="32" priority="6" stopIfTrue="1" operator="equal">
      <formula>0</formula>
    </cfRule>
  </conditionalFormatting>
  <conditionalFormatting sqref="H93:I93">
    <cfRule type="cellIs" dxfId="31" priority="4" stopIfTrue="1" operator="equal">
      <formula>0</formula>
    </cfRule>
  </conditionalFormatting>
  <conditionalFormatting sqref="J93">
    <cfRule type="cellIs" dxfId="30" priority="5" stopIfTrue="1" operator="equal">
      <formula>0</formula>
    </cfRule>
  </conditionalFormatting>
  <conditionalFormatting sqref="E93:F93">
    <cfRule type="cellIs" dxfId="29" priority="3" stopIfTrue="1" operator="equal">
      <formula>0</formula>
    </cfRule>
  </conditionalFormatting>
  <conditionalFormatting sqref="G88:G92">
    <cfRule type="cellIs" dxfId="28" priority="2" stopIfTrue="1" operator="equal">
      <formula>0</formula>
    </cfRule>
  </conditionalFormatting>
  <conditionalFormatting sqref="J88:J92">
    <cfRule type="cellIs" dxfId="27" priority="1" stopIfTrue="1" operator="equal">
      <formula>0</formula>
    </cfRule>
  </conditionalFormatting>
  <dataValidations count="41">
    <dataValidation allowBlank="1" showInputMessage="1" showErrorMessage="1" prompt="Enter upstream and downstream depths measured from surface to invert of pipe." sqref="C38:D38 C6:D6" xr:uid="{1FCCD397-BD2D-4D58-A468-5FD9461A8297}"/>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BA1A2B5D-C479-43A8-B3CA-0B2663FA354B}"/>
    <dataValidation allowBlank="1" showInputMessage="1" showErrorMessage="1" prompt="Trench widths are on page 2 of the Standard Details for Sewers handbook, denoted by H._x000a_" sqref="H6:H7 H38:H39" xr:uid="{6DBC24D8-6CD3-4F4D-9B02-B98124A9474F}"/>
    <dataValidation allowBlank="1" showInputMessage="1" showErrorMessage="1" prompt="Enter linear feet of pipe by size." sqref="I6:I7 I21:I22 I38:I39 I53:I54" xr:uid="{EE0EB569-F35E-4F0D-81CB-1E4006298549}"/>
    <dataValidation allowBlank="1" showInputMessage="1" showErrorMessage="1" prompt="Enter linear feet of pipe by size in City Streets, including within intersections. _x000a_NOTE: don't include pipe outside of cartway." sqref="P6:P7 P21:P22" xr:uid="{1C5ED59A-FF5D-4BF2-9475-8FF482E9F03A}"/>
    <dataValidation allowBlank="1" showInputMessage="1" showErrorMessage="1" prompt="Base Width (ft) = Trench Width (ft) + 2 feet. _x000a__x000a_NOTE: 2 feet is the total base cutback for trench widths 3 feet and greater, it accounts for 1 foot cutback to each side of the trench." sqref="Q6:Q7" xr:uid="{62C78B3B-BE9B-42CE-B0DA-E72EB9B2654E}"/>
    <dataValidation allowBlank="1" showInputMessage="1" showErrorMessage="1" prompt="Enter linear feet of pipe by size in City Streets, EXCLUDING within intersections. _x000a_" sqref="T6:T7 T21:T22" xr:uid="{6DFF4FE5-F564-45B4-9F06-4E331DFF02DA}"/>
    <dataValidation allowBlank="1" showInputMessage="1" showErrorMessage="1" prompt="Surface Width (ft) = Base Width (ft) + 1 foot. _x000a__x000a_NOTE: 1 foot is the total surface cutback beyond the base cutback, it accounts for 6 inches to each side of the trench." sqref="U6:U7 U21:U22" xr:uid="{2C71ECC4-DF2B-4233-8909-F6128087DAC3}"/>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9E0C9B08-F0A7-4069-976E-1FDAF9DF718D}"/>
    <dataValidation allowBlank="1" showInputMessage="1" showErrorMessage="1" prompt="Base width = Trench Width (ft) + base cutbacks on both sides (ft). _x000a_NOTE: base cutbacks are 9&quot; for trench widths less than 3 feet and 12&quot; for trench width 3 feet and greater." sqref="Q21:Q22" xr:uid="{809C8B84-15C1-4196-8A7F-B8AE5F08B3CC}"/>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16E322EA-C8AC-46C8-8892-D0C83AA94FAC}"/>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3B7D4DB5-51ED-4896-BA6F-887EAA116B4B}"/>
    <dataValidation allowBlank="1" showInputMessage="1" showErrorMessage="1" prompt="Enter pipe size, length and paving factor for pipes within intersections. _x000a__x000a_*Factor = surface width (ft) / 9; _x000a_where surface width = trench width + base cutbacks + surface cutbacks." sqref="P29:W29" xr:uid="{A7515729-D0A7-44AA-AD66-849165A7DB07}"/>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1B56CDB9-D1AA-4B76-95B7-A0F72B19D56D}"/>
    <dataValidation allowBlank="1" showInputMessage="1" showErrorMessage="1" prompt="Enter linear feet of pipe by size in State Routes, including within intersections. _x000a_NOTE: don't include pipe outside of cartway." sqref="P38:P39 P53:P54" xr:uid="{CC557FD8-2960-4A8B-B5FC-C27685729245}"/>
    <dataValidation allowBlank="1" showInputMessage="1" showErrorMessage="1" prompt="Base Width (ft) = Trench Width (ft) + 2 feet. _x000a__x000a_NOTE: 2 feet is the total base cutback for trenches in State Routes, it accounts for 1 foot cutback to each side of the trench." sqref="Q38:Q39 Q53:Q54" xr:uid="{07594D77-EF6E-48A4-9CE4-844FA86A3347}"/>
    <dataValidation allowBlank="1" showInputMessage="1" showErrorMessage="1" prompt="Enter linear feet of pipe by size in State Routes, EXCLUDING within intersections. _x000a_" sqref="T38:T39 T53:T54" xr:uid="{55114076-8F22-4FEB-B57D-D59E6362CF3D}"/>
    <dataValidation allowBlank="1" showInputMessage="1" showErrorMessage="1" prompt="Surface Width (ft) = Trench Width (ft) + 2 feet. _x000a__x000a_NOTE: 2 feet is the total surface cutback for trenches in State Routes, it accounts for 1 foot cutback to each side of the trench." sqref="U38:U39 U53:U54" xr:uid="{63BC2EAE-F979-431B-978D-25C003B14E99}"/>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5BA00982-BB6C-4FF6-AE6B-0DE578F5A31C}"/>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255D485F-F2EA-480A-ADF9-B818ADAB1D05}"/>
    <dataValidation allowBlank="1" showInputMessage="1" showErrorMessage="1" prompt="Enter pipe size, length and base factor for sewers in State Routes._x000a__x000a_NOTE: Base factor is base width for State 10&quot; Concrete Base / 9." sqref="P61:S61" xr:uid="{395895CA-EA73-4F6E-B0D7-A1A18EA90A0F}"/>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23DBDE46-5141-4D02-B11C-17470FD5756A}"/>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05B70D7C-0E1B-4E23-AED6-7AA0861AF83E}"/>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C643EB0C-66D2-4E82-9590-D7FEF72E2D3D}"/>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DB34A9D0-8DE6-4769-86AD-C6E971D084DC}"/>
    <dataValidation allowBlank="1" showInputMessage="1" showErrorMessage="1" prompt="Enter the size, material, and length of the existing sewer(s) to be lined." sqref="N70" xr:uid="{011BB69F-8BC5-471A-A445-4ABD1C18CA33}"/>
    <dataValidation allowBlank="1" showInputMessage="1" showErrorMessage="1" prompt="Enter the number of existing manholes to be lined." sqref="T70:V70" xr:uid="{87D04A78-5D80-4FE1-9206-7E623A6945C1}"/>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5DF493C6-96D2-47D1-BDB1-0E99EB3FEF45}"/>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67C4C878-FD7B-41FF-AFEA-170AA5F43496}"/>
    <dataValidation allowBlank="1" showInputMessage="1" showErrorMessage="1" prompt="Enter length and width of driveway disturbed. Depending on the area disturbed relative to the total area of the driveway, the driveway may have to be partially or fully replaced." sqref="J77:M77" xr:uid="{D2FC37C3-87A9-4605-BEDE-3A2E63780F44}"/>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60B084DC-CB33-4DA0-BB10-4BA07709BD4A}"/>
    <dataValidation allowBlank="1" showInputMessage="1" showErrorMessage="1" prompt="Enter the number of ramps triggered by the sewer reconstruction or lining. " sqref="N80:P80" xr:uid="{DADB77CA-BD27-4D2C-A4FA-E16D2BFC071A}"/>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A6401B37-66FB-46EA-AD5B-DFCEA9E66B72}"/>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C1584F58-51CB-4117-BB95-FEE17C0BF35F}"/>
    <dataValidation allowBlank="1" showInputMessage="1" showErrorMessage="1" prompt="Enter the number of proposed inlets by size/type and the number of existing inlets to be abandoned." sqref="N85:P85" xr:uid="{9AA13911-3CAB-4752-8EA6-7596EC90E95F}"/>
    <dataValidation allowBlank="1" showInputMessage="1" showErrorMessage="1" prompt="Enter the number of manholes by kind." sqref="K85:M85" xr:uid="{0D42932E-5231-4EBC-B8C5-74EDB8A47689}"/>
    <dataValidation allowBlank="1" showInputMessage="1" showErrorMessage="1" prompt="Enter the number(s) and length(s) of 6&quot; DIP lateral replacements from the sewer to the curb trap._x000a_" sqref="E87" xr:uid="{A8959C2C-1B98-45C2-8077-111D483AC459}"/>
    <dataValidation allowBlank="1" showInputMessage="1" showErrorMessage="1" prompt="Update the number of total pages." sqref="A94:W94" xr:uid="{3B81F8CD-F8BF-4CE4-9D97-0B5C5E04AE7E}"/>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261BEA8C-DE8F-465C-AE9B-5433FD0CFF12}"/>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FCDEFF61-147C-487D-A8C8-1D836FF967C6}"/>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9FE2C6FB-940B-42C7-87D9-47DCCFDBC7AB}"/>
  </dataValidations>
  <pageMargins left="0.25" right="0.25" top="0.75" bottom="0.75" header="0.3" footer="0.3"/>
  <pageSetup paperSize="17" scale="55"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8530B-2F2D-4C9A-9751-048C23276BB0}">
  <sheetPr>
    <pageSetUpPr fitToPage="1"/>
  </sheetPr>
  <dimension ref="A1:AF94"/>
  <sheetViews>
    <sheetView showZeros="0" zoomScale="85" zoomScaleNormal="85" workbookViewId="0">
      <pane ySplit="1" topLeftCell="A77" activePane="bottomLeft" state="frozen"/>
      <selection pane="bottomLeft" activeCell="H103" sqref="H103"/>
    </sheetView>
  </sheetViews>
  <sheetFormatPr defaultRowHeight="15" x14ac:dyDescent="0.25"/>
  <cols>
    <col min="1" max="1" width="9.140625" customWidth="1"/>
    <col min="2" max="2" width="10.85546875" customWidth="1"/>
    <col min="3" max="3" width="11.5703125" customWidth="1"/>
    <col min="4" max="4" width="12.7109375" bestFit="1" customWidth="1"/>
    <col min="5" max="6" width="11.425781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320</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680" priority="190" stopIfTrue="1" operator="equal">
      <formula>0</formula>
    </cfRule>
  </conditionalFormatting>
  <conditionalFormatting sqref="K1">
    <cfRule type="cellIs" dxfId="679" priority="188" stopIfTrue="1" operator="equal">
      <formula>0</formula>
    </cfRule>
  </conditionalFormatting>
  <conditionalFormatting sqref="D1 B1">
    <cfRule type="cellIs" dxfId="678" priority="189" stopIfTrue="1" operator="equal">
      <formula>0</formula>
    </cfRule>
  </conditionalFormatting>
  <conditionalFormatting sqref="Z1">
    <cfRule type="cellIs" dxfId="677" priority="187" stopIfTrue="1" operator="equal">
      <formula>0</formula>
    </cfRule>
  </conditionalFormatting>
  <conditionalFormatting sqref="A2 D2 L2">
    <cfRule type="cellIs" dxfId="676" priority="186" stopIfTrue="1" operator="equal">
      <formula>0</formula>
    </cfRule>
  </conditionalFormatting>
  <conditionalFormatting sqref="K2">
    <cfRule type="cellIs" dxfId="675" priority="185" stopIfTrue="1" operator="equal">
      <formula>0</formula>
    </cfRule>
  </conditionalFormatting>
  <conditionalFormatting sqref="R77 W78:W92 R78:U92">
    <cfRule type="cellIs" dxfId="674" priority="184" stopIfTrue="1" operator="equal">
      <formula>0</formula>
    </cfRule>
  </conditionalFormatting>
  <conditionalFormatting sqref="Z1">
    <cfRule type="cellIs" dxfId="673" priority="183" stopIfTrue="1" operator="equal">
      <formula>0</formula>
    </cfRule>
  </conditionalFormatting>
  <conditionalFormatting sqref="B83:C83">
    <cfRule type="cellIs" dxfId="672" priority="180" stopIfTrue="1" operator="equal">
      <formula>0</formula>
    </cfRule>
  </conditionalFormatting>
  <conditionalFormatting sqref="E83">
    <cfRule type="cellIs" dxfId="671" priority="179" stopIfTrue="1" operator="equal">
      <formula>0</formula>
    </cfRule>
  </conditionalFormatting>
  <conditionalFormatting sqref="E79:E82">
    <cfRule type="cellIs" dxfId="670" priority="181" stopIfTrue="1" operator="equal">
      <formula>0</formula>
    </cfRule>
  </conditionalFormatting>
  <conditionalFormatting sqref="B77 B78:E78 B79:C82">
    <cfRule type="cellIs" dxfId="669" priority="182" stopIfTrue="1" operator="equal">
      <formula>0</formula>
    </cfRule>
  </conditionalFormatting>
  <conditionalFormatting sqref="D83">
    <cfRule type="cellIs" dxfId="668" priority="178" stopIfTrue="1" operator="equal">
      <formula>0</formula>
    </cfRule>
  </conditionalFormatting>
  <conditionalFormatting sqref="J77">
    <cfRule type="cellIs" dxfId="667" priority="177" stopIfTrue="1" operator="equal">
      <formula>0</formula>
    </cfRule>
  </conditionalFormatting>
  <conditionalFormatting sqref="B20 B21:E22 B23:F27">
    <cfRule type="cellIs" dxfId="666" priority="176" stopIfTrue="1" operator="equal">
      <formula>0</formula>
    </cfRule>
  </conditionalFormatting>
  <conditionalFormatting sqref="P20">
    <cfRule type="cellIs" dxfId="665" priority="175" stopIfTrue="1" operator="equal">
      <formula>0</formula>
    </cfRule>
  </conditionalFormatting>
  <conditionalFormatting sqref="T20">
    <cfRule type="cellIs" dxfId="664" priority="174" stopIfTrue="1" operator="equal">
      <formula>0</formula>
    </cfRule>
  </conditionalFormatting>
  <conditionalFormatting sqref="X67:AA67">
    <cfRule type="cellIs" dxfId="663" priority="173" stopIfTrue="1" operator="equal">
      <formula>0</formula>
    </cfRule>
  </conditionalFormatting>
  <conditionalFormatting sqref="F21:I22">
    <cfRule type="cellIs" dxfId="662" priority="172" stopIfTrue="1" operator="equal">
      <formula>0</formula>
    </cfRule>
  </conditionalFormatting>
  <conditionalFormatting sqref="T21">
    <cfRule type="cellIs" dxfId="661" priority="167" stopIfTrue="1" operator="equal">
      <formula>0</formula>
    </cfRule>
  </conditionalFormatting>
  <conditionalFormatting sqref="U21:W21">
    <cfRule type="cellIs" dxfId="660" priority="168" stopIfTrue="1" operator="equal">
      <formula>0</formula>
    </cfRule>
  </conditionalFormatting>
  <conditionalFormatting sqref="I31 K31:L31 I28:O30 I32:M34 N31:O34">
    <cfRule type="cellIs" dxfId="659" priority="171" stopIfTrue="1" operator="equal">
      <formula>0</formula>
    </cfRule>
  </conditionalFormatting>
  <conditionalFormatting sqref="P21:S21">
    <cfRule type="cellIs" dxfId="658" priority="170" stopIfTrue="1" operator="equal">
      <formula>0</formula>
    </cfRule>
  </conditionalFormatting>
  <conditionalFormatting sqref="T6">
    <cfRule type="cellIs" dxfId="657" priority="169" stopIfTrue="1" operator="equal">
      <formula>0</formula>
    </cfRule>
  </conditionalFormatting>
  <conditionalFormatting sqref="P35:S35">
    <cfRule type="cellIs" dxfId="656" priority="153" stopIfTrue="1" operator="equal">
      <formula>0</formula>
    </cfRule>
  </conditionalFormatting>
  <conditionalFormatting sqref="Q63:Q66">
    <cfRule type="cellIs" dxfId="655" priority="123" stopIfTrue="1" operator="equal">
      <formula>0</formula>
    </cfRule>
  </conditionalFormatting>
  <conditionalFormatting sqref="B35:E35">
    <cfRule type="cellIs" dxfId="654" priority="166" stopIfTrue="1" operator="equal">
      <formula>0</formula>
    </cfRule>
  </conditionalFormatting>
  <conditionalFormatting sqref="T35">
    <cfRule type="cellIs" dxfId="653" priority="142" stopIfTrue="1" operator="equal">
      <formula>0</formula>
    </cfRule>
  </conditionalFormatting>
  <conditionalFormatting sqref="W35">
    <cfRule type="cellIs" dxfId="652" priority="147" stopIfTrue="1" operator="equal">
      <formula>0</formula>
    </cfRule>
  </conditionalFormatting>
  <conditionalFormatting sqref="W35">
    <cfRule type="cellIs" dxfId="651" priority="146" stopIfTrue="1" operator="equal">
      <formula>0</formula>
    </cfRule>
  </conditionalFormatting>
  <conditionalFormatting sqref="U35">
    <cfRule type="cellIs" dxfId="650" priority="144" stopIfTrue="1" operator="equal">
      <formula>0</formula>
    </cfRule>
  </conditionalFormatting>
  <conditionalFormatting sqref="U35">
    <cfRule type="cellIs" dxfId="649" priority="143" stopIfTrue="1" operator="equal">
      <formula>0</formula>
    </cfRule>
  </conditionalFormatting>
  <conditionalFormatting sqref="J35">
    <cfRule type="cellIs" dxfId="648" priority="165" stopIfTrue="1" operator="equal">
      <formula>0</formula>
    </cfRule>
  </conditionalFormatting>
  <conditionalFormatting sqref="P37 T37 B37 G58:Q59 J53:O54 B38:E39 V38:W38 P61 B40:D51 G55:G57 S55:T56 F40:P51 S40:T51 W40:W51 T58:U59 T57 S57:S59 W55:W59 I55:P57 G38:G39 J38:O39 R38:S38">
    <cfRule type="cellIs" dxfId="647" priority="141" stopIfTrue="1" operator="equal">
      <formula>0</formula>
    </cfRule>
  </conditionalFormatting>
  <conditionalFormatting sqref="U67">
    <cfRule type="cellIs" dxfId="646" priority="112" stopIfTrue="1" operator="equal">
      <formula>0</formula>
    </cfRule>
  </conditionalFormatting>
  <conditionalFormatting sqref="V67">
    <cfRule type="cellIs" dxfId="645" priority="113" stopIfTrue="1" operator="equal">
      <formula>0</formula>
    </cfRule>
  </conditionalFormatting>
  <conditionalFormatting sqref="V35">
    <cfRule type="cellIs" dxfId="644" priority="145" stopIfTrue="1" operator="equal">
      <formula>0</formula>
    </cfRule>
  </conditionalFormatting>
  <conditionalFormatting sqref="V35">
    <cfRule type="cellIs" dxfId="643" priority="148" stopIfTrue="1" operator="equal">
      <formula>0</formula>
    </cfRule>
  </conditionalFormatting>
  <conditionalFormatting sqref="I63 K63:L63 I61:O62 I64:M66 N63:O66">
    <cfRule type="cellIs" dxfId="642" priority="136" stopIfTrue="1" operator="equal">
      <formula>0</formula>
    </cfRule>
  </conditionalFormatting>
  <conditionalFormatting sqref="R53:S53">
    <cfRule type="cellIs" dxfId="641" priority="135" stopIfTrue="1" operator="equal">
      <formula>0</formula>
    </cfRule>
  </conditionalFormatting>
  <conditionalFormatting sqref="L35:M35">
    <cfRule type="cellIs" dxfId="640" priority="164" stopIfTrue="1" operator="equal">
      <formula>0</formula>
    </cfRule>
  </conditionalFormatting>
  <conditionalFormatting sqref="N35">
    <cfRule type="cellIs" dxfId="639" priority="163" stopIfTrue="1" operator="equal">
      <formula>0</formula>
    </cfRule>
  </conditionalFormatting>
  <conditionalFormatting sqref="T52">
    <cfRule type="cellIs" dxfId="638" priority="138" stopIfTrue="1" operator="equal">
      <formula>0</formula>
    </cfRule>
  </conditionalFormatting>
  <conditionalFormatting sqref="V31:V34">
    <cfRule type="cellIs" dxfId="637" priority="156" stopIfTrue="1" operator="equal">
      <formula>0</formula>
    </cfRule>
  </conditionalFormatting>
  <conditionalFormatting sqref="I35">
    <cfRule type="cellIs" dxfId="636" priority="162" stopIfTrue="1" operator="equal">
      <formula>0</formula>
    </cfRule>
  </conditionalFormatting>
  <conditionalFormatting sqref="K70:L71 K74:L74 H73">
    <cfRule type="cellIs" dxfId="635" priority="97" stopIfTrue="1" operator="equal">
      <formula>0</formula>
    </cfRule>
  </conditionalFormatting>
  <conditionalFormatting sqref="K35">
    <cfRule type="cellIs" dxfId="634" priority="161" stopIfTrue="1" operator="equal">
      <formula>0</formula>
    </cfRule>
  </conditionalFormatting>
  <conditionalFormatting sqref="P28:R28">
    <cfRule type="cellIs" dxfId="633" priority="160" stopIfTrue="1" operator="equal">
      <formula>0</formula>
    </cfRule>
  </conditionalFormatting>
  <conditionalFormatting sqref="S28">
    <cfRule type="cellIs" dxfId="632" priority="159" stopIfTrue="1" operator="equal">
      <formula>0</formula>
    </cfRule>
  </conditionalFormatting>
  <conditionalFormatting sqref="T28:V28">
    <cfRule type="cellIs" dxfId="631" priority="158" stopIfTrue="1" operator="equal">
      <formula>0</formula>
    </cfRule>
  </conditionalFormatting>
  <conditionalFormatting sqref="W28">
    <cfRule type="cellIs" dxfId="630" priority="157" stopIfTrue="1" operator="equal">
      <formula>0</formula>
    </cfRule>
  </conditionalFormatting>
  <conditionalFormatting sqref="N67">
    <cfRule type="cellIs" dxfId="629" priority="131" stopIfTrue="1" operator="equal">
      <formula>0</formula>
    </cfRule>
  </conditionalFormatting>
  <conditionalFormatting sqref="P60:R60">
    <cfRule type="cellIs" dxfId="628" priority="128" stopIfTrue="1" operator="equal">
      <formula>0</formula>
    </cfRule>
  </conditionalFormatting>
  <conditionalFormatting sqref="Q31:Q34">
    <cfRule type="cellIs" dxfId="627" priority="155" stopIfTrue="1" operator="equal">
      <formula>0</formula>
    </cfRule>
  </conditionalFormatting>
  <conditionalFormatting sqref="W67">
    <cfRule type="cellIs" dxfId="626" priority="114" stopIfTrue="1" operator="equal">
      <formula>0</formula>
    </cfRule>
  </conditionalFormatting>
  <conditionalFormatting sqref="U67">
    <cfRule type="cellIs" dxfId="625" priority="111" stopIfTrue="1" operator="equal">
      <formula>0</formula>
    </cfRule>
  </conditionalFormatting>
  <conditionalFormatting sqref="T67">
    <cfRule type="cellIs" dxfId="624" priority="110" stopIfTrue="1" operator="equal">
      <formula>0</formula>
    </cfRule>
  </conditionalFormatting>
  <conditionalFormatting sqref="Q31:Q34">
    <cfRule type="cellIs" dxfId="623" priority="154" stopIfTrue="1" operator="equal">
      <formula>0</formula>
    </cfRule>
  </conditionalFormatting>
  <conditionalFormatting sqref="P32">
    <cfRule type="cellIs" dxfId="622" priority="152" stopIfTrue="1" operator="equal">
      <formula>0</formula>
    </cfRule>
  </conditionalFormatting>
  <conditionalFormatting sqref="S60">
    <cfRule type="cellIs" dxfId="621" priority="127" stopIfTrue="1" operator="equal">
      <formula>0</formula>
    </cfRule>
  </conditionalFormatting>
  <conditionalFormatting sqref="T63:T66">
    <cfRule type="cellIs" dxfId="620" priority="124" stopIfTrue="1" operator="equal">
      <formula>0</formula>
    </cfRule>
  </conditionalFormatting>
  <conditionalFormatting sqref="T63:T66">
    <cfRule type="cellIs" dxfId="619" priority="119" stopIfTrue="1" operator="equal">
      <formula>0</formula>
    </cfRule>
  </conditionalFormatting>
  <conditionalFormatting sqref="P67:Q67">
    <cfRule type="cellIs" dxfId="618" priority="121" stopIfTrue="1" operator="equal">
      <formula>0</formula>
    </cfRule>
  </conditionalFormatting>
  <conditionalFormatting sqref="V31:V34">
    <cfRule type="cellIs" dxfId="617" priority="151" stopIfTrue="1" operator="equal">
      <formula>0</formula>
    </cfRule>
  </conditionalFormatting>
  <conditionalFormatting sqref="P31">
    <cfRule type="cellIs" dxfId="616" priority="150" stopIfTrue="1" operator="equal">
      <formula>0</formula>
    </cfRule>
  </conditionalFormatting>
  <conditionalFormatting sqref="V67">
    <cfRule type="cellIs" dxfId="615" priority="116" stopIfTrue="1" operator="equal">
      <formula>0</formula>
    </cfRule>
  </conditionalFormatting>
  <conditionalFormatting sqref="P67:Q67">
    <cfRule type="cellIs" dxfId="614" priority="117" stopIfTrue="1" operator="equal">
      <formula>0</formula>
    </cfRule>
  </conditionalFormatting>
  <conditionalFormatting sqref="F35">
    <cfRule type="cellIs" dxfId="613" priority="105" stopIfTrue="1" operator="equal">
      <formula>0</formula>
    </cfRule>
  </conditionalFormatting>
  <conditionalFormatting sqref="P35:S35">
    <cfRule type="cellIs" dxfId="612" priority="149" stopIfTrue="1" operator="equal">
      <formula>0</formula>
    </cfRule>
  </conditionalFormatting>
  <conditionalFormatting sqref="G35">
    <cfRule type="cellIs" dxfId="611" priority="104" stopIfTrue="1" operator="equal">
      <formula>0</formula>
    </cfRule>
  </conditionalFormatting>
  <conditionalFormatting sqref="B31 D31:E31 B28:H30 B32:F34 G31:H34">
    <cfRule type="cellIs" dxfId="610" priority="106" stopIfTrue="1" operator="equal">
      <formula>0</formula>
    </cfRule>
  </conditionalFormatting>
  <conditionalFormatting sqref="U55:U57">
    <cfRule type="cellIs" dxfId="609" priority="108" stopIfTrue="1" operator="equal">
      <formula>0</formula>
    </cfRule>
  </conditionalFormatting>
  <conditionalFormatting sqref="V53:W53">
    <cfRule type="cellIs" dxfId="608" priority="134" stopIfTrue="1" operator="equal">
      <formula>0</formula>
    </cfRule>
  </conditionalFormatting>
  <conditionalFormatting sqref="B63 D63:E63 B61:H62 B64:F66 G63:H66">
    <cfRule type="cellIs" dxfId="607" priority="102" stopIfTrue="1" operator="equal">
      <formula>0</formula>
    </cfRule>
  </conditionalFormatting>
  <conditionalFormatting sqref="B58:D59 B54:E54 F55:F59 B52:B53 E53 C55:D57">
    <cfRule type="cellIs" dxfId="606" priority="140" stopIfTrue="1" operator="equal">
      <formula>0</formula>
    </cfRule>
  </conditionalFormatting>
  <conditionalFormatting sqref="P52">
    <cfRule type="cellIs" dxfId="605" priority="139" stopIfTrue="1" operator="equal">
      <formula>0</formula>
    </cfRule>
  </conditionalFormatting>
  <conditionalFormatting sqref="G53:G54">
    <cfRule type="cellIs" dxfId="604" priority="137" stopIfTrue="1" operator="equal">
      <formula>0</formula>
    </cfRule>
  </conditionalFormatting>
  <conditionalFormatting sqref="J67">
    <cfRule type="cellIs" dxfId="603" priority="133" stopIfTrue="1" operator="equal">
      <formula>0</formula>
    </cfRule>
  </conditionalFormatting>
  <conditionalFormatting sqref="L67">
    <cfRule type="cellIs" dxfId="602" priority="132" stopIfTrue="1" operator="equal">
      <formula>0</formula>
    </cfRule>
  </conditionalFormatting>
  <conditionalFormatting sqref="Q55:Q57">
    <cfRule type="cellIs" dxfId="601" priority="109" stopIfTrue="1" operator="equal">
      <formula>0</formula>
    </cfRule>
  </conditionalFormatting>
  <conditionalFormatting sqref="W67">
    <cfRule type="cellIs" dxfId="600" priority="115" stopIfTrue="1" operator="equal">
      <formula>0</formula>
    </cfRule>
  </conditionalFormatting>
  <conditionalFormatting sqref="AB21:AC24 Y21 Y15:AA20 AB15:AC16">
    <cfRule type="cellIs" dxfId="599" priority="107" stopIfTrue="1" operator="equal">
      <formula>0</formula>
    </cfRule>
  </conditionalFormatting>
  <conditionalFormatting sqref="K67">
    <cfRule type="cellIs" dxfId="598" priority="129" stopIfTrue="1" operator="equal">
      <formula>0</formula>
    </cfRule>
  </conditionalFormatting>
  <conditionalFormatting sqref="Q63:Q66">
    <cfRule type="cellIs" dxfId="597" priority="122" stopIfTrue="1" operator="equal">
      <formula>0</formula>
    </cfRule>
  </conditionalFormatting>
  <conditionalFormatting sqref="I67">
    <cfRule type="cellIs" dxfId="596" priority="130" stopIfTrue="1" operator="equal">
      <formula>0</formula>
    </cfRule>
  </conditionalFormatting>
  <conditionalFormatting sqref="T60:V60">
    <cfRule type="cellIs" dxfId="595" priority="126" stopIfTrue="1" operator="equal">
      <formula>0</formula>
    </cfRule>
  </conditionalFormatting>
  <conditionalFormatting sqref="W60">
    <cfRule type="cellIs" dxfId="594" priority="125" stopIfTrue="1" operator="equal">
      <formula>0</formula>
    </cfRule>
  </conditionalFormatting>
  <conditionalFormatting sqref="P64">
    <cfRule type="cellIs" dxfId="593" priority="120" stopIfTrue="1" operator="equal">
      <formula>0</formula>
    </cfRule>
  </conditionalFormatting>
  <conditionalFormatting sqref="P63">
    <cfRule type="cellIs" dxfId="592" priority="118" stopIfTrue="1" operator="equal">
      <formula>0</formula>
    </cfRule>
  </conditionalFormatting>
  <conditionalFormatting sqref="B67:E67">
    <cfRule type="cellIs" dxfId="591" priority="103" stopIfTrue="1" operator="equal">
      <formula>0</formula>
    </cfRule>
  </conditionalFormatting>
  <conditionalFormatting sqref="G67">
    <cfRule type="cellIs" dxfId="590" priority="100" stopIfTrue="1" operator="equal">
      <formula>0</formula>
    </cfRule>
  </conditionalFormatting>
  <conditionalFormatting sqref="F67">
    <cfRule type="cellIs" dxfId="589" priority="101" stopIfTrue="1" operator="equal">
      <formula>0</formula>
    </cfRule>
  </conditionalFormatting>
  <conditionalFormatting sqref="E70:F74">
    <cfRule type="cellIs" dxfId="588" priority="98" stopIfTrue="1" operator="equal">
      <formula>0</formula>
    </cfRule>
  </conditionalFormatting>
  <conditionalFormatting sqref="AB53:AC56 Y53 Y48:AA52 AB48:AC48">
    <cfRule type="cellIs" dxfId="587" priority="99" stopIfTrue="1" operator="equal">
      <formula>0</formula>
    </cfRule>
  </conditionalFormatting>
  <conditionalFormatting sqref="P87:P93 N85:N92">
    <cfRule type="cellIs" dxfId="586" priority="73" stopIfTrue="1" operator="equal">
      <formula>0</formula>
    </cfRule>
  </conditionalFormatting>
  <conditionalFormatting sqref="T61">
    <cfRule type="cellIs" dxfId="585" priority="96" stopIfTrue="1" operator="equal">
      <formula>0</formula>
    </cfRule>
  </conditionalFormatting>
  <conditionalFormatting sqref="S67">
    <cfRule type="cellIs" dxfId="584" priority="95" stopIfTrue="1" operator="equal">
      <formula>0</formula>
    </cfRule>
  </conditionalFormatting>
  <conditionalFormatting sqref="S67">
    <cfRule type="cellIs" dxfId="583" priority="94" stopIfTrue="1" operator="equal">
      <formula>0</formula>
    </cfRule>
  </conditionalFormatting>
  <conditionalFormatting sqref="R67">
    <cfRule type="cellIs" dxfId="582" priority="93" stopIfTrue="1" operator="equal">
      <formula>0</formula>
    </cfRule>
  </conditionalFormatting>
  <conditionalFormatting sqref="F83:G83">
    <cfRule type="cellIs" dxfId="581" priority="90" stopIfTrue="1" operator="equal">
      <formula>0</formula>
    </cfRule>
  </conditionalFormatting>
  <conditionalFormatting sqref="I83">
    <cfRule type="cellIs" dxfId="580" priority="89" stopIfTrue="1" operator="equal">
      <formula>0</formula>
    </cfRule>
  </conditionalFormatting>
  <conditionalFormatting sqref="I79:I82">
    <cfRule type="cellIs" dxfId="579" priority="91" stopIfTrue="1" operator="equal">
      <formula>0</formula>
    </cfRule>
  </conditionalFormatting>
  <conditionalFormatting sqref="F77 F78:I78 F79:G82">
    <cfRule type="cellIs" dxfId="578" priority="92" stopIfTrue="1" operator="equal">
      <formula>0</formula>
    </cfRule>
  </conditionalFormatting>
  <conditionalFormatting sqref="H83">
    <cfRule type="cellIs" dxfId="577" priority="88" stopIfTrue="1" operator="equal">
      <formula>0</formula>
    </cfRule>
  </conditionalFormatting>
  <conditionalFormatting sqref="J83:K83">
    <cfRule type="cellIs" dxfId="576" priority="85" stopIfTrue="1" operator="equal">
      <formula>0</formula>
    </cfRule>
  </conditionalFormatting>
  <conditionalFormatting sqref="M83">
    <cfRule type="cellIs" dxfId="575" priority="84" stopIfTrue="1" operator="equal">
      <formula>0</formula>
    </cfRule>
  </conditionalFormatting>
  <conditionalFormatting sqref="M79:M82">
    <cfRule type="cellIs" dxfId="574" priority="86" stopIfTrue="1" operator="equal">
      <formula>0</formula>
    </cfRule>
  </conditionalFormatting>
  <conditionalFormatting sqref="J78:M78 J79:K82">
    <cfRule type="cellIs" dxfId="573" priority="87" stopIfTrue="1" operator="equal">
      <formula>0</formula>
    </cfRule>
  </conditionalFormatting>
  <conditionalFormatting sqref="L83">
    <cfRule type="cellIs" dxfId="572" priority="83" stopIfTrue="1" operator="equal">
      <formula>0</formula>
    </cfRule>
  </conditionalFormatting>
  <conditionalFormatting sqref="N83">
    <cfRule type="cellIs" dxfId="571" priority="82" stopIfTrue="1" operator="equal">
      <formula>0</formula>
    </cfRule>
  </conditionalFormatting>
  <conditionalFormatting sqref="N78">
    <cfRule type="cellIs" dxfId="570" priority="78" stopIfTrue="1" operator="equal">
      <formula>0</formula>
    </cfRule>
  </conditionalFormatting>
  <conditionalFormatting sqref="N79:O79">
    <cfRule type="cellIs" dxfId="569" priority="81" stopIfTrue="1" operator="equal">
      <formula>0</formula>
    </cfRule>
  </conditionalFormatting>
  <conditionalFormatting sqref="O79">
    <cfRule type="cellIs" dxfId="568" priority="79" stopIfTrue="1" operator="equal">
      <formula>0</formula>
    </cfRule>
  </conditionalFormatting>
  <conditionalFormatting sqref="P79">
    <cfRule type="cellIs" dxfId="567" priority="80" stopIfTrue="1" operator="equal">
      <formula>0</formula>
    </cfRule>
  </conditionalFormatting>
  <conditionalFormatting sqref="P78">
    <cfRule type="cellIs" dxfId="566" priority="77" stopIfTrue="1" operator="equal">
      <formula>0</formula>
    </cfRule>
  </conditionalFormatting>
  <conditionalFormatting sqref="P79">
    <cfRule type="cellIs" dxfId="565" priority="76" stopIfTrue="1" operator="equal">
      <formula>0</formula>
    </cfRule>
  </conditionalFormatting>
  <conditionalFormatting sqref="O79">
    <cfRule type="cellIs" dxfId="564" priority="74" stopIfTrue="1" operator="equal">
      <formula>0</formula>
    </cfRule>
  </conditionalFormatting>
  <conditionalFormatting sqref="O78">
    <cfRule type="cellIs" dxfId="563" priority="75" stopIfTrue="1" operator="equal">
      <formula>0</formula>
    </cfRule>
  </conditionalFormatting>
  <conditionalFormatting sqref="P86">
    <cfRule type="cellIs" dxfId="562" priority="72" stopIfTrue="1" operator="equal">
      <formula>0</formula>
    </cfRule>
  </conditionalFormatting>
  <conditionalFormatting sqref="K90">
    <cfRule type="cellIs" dxfId="561" priority="69" stopIfTrue="1" operator="equal">
      <formula>0</formula>
    </cfRule>
  </conditionalFormatting>
  <conditionalFormatting sqref="M87:M93 K85:K89 K91">
    <cfRule type="cellIs" dxfId="560" priority="71" stopIfTrue="1" operator="equal">
      <formula>0</formula>
    </cfRule>
  </conditionalFormatting>
  <conditionalFormatting sqref="M86">
    <cfRule type="cellIs" dxfId="559" priority="70" stopIfTrue="1" operator="equal">
      <formula>0</formula>
    </cfRule>
  </conditionalFormatting>
  <conditionalFormatting sqref="Q40:Q51">
    <cfRule type="cellIs" dxfId="558" priority="51" stopIfTrue="1" operator="equal">
      <formula>0</formula>
    </cfRule>
  </conditionalFormatting>
  <conditionalFormatting sqref="E40:E51">
    <cfRule type="cellIs" dxfId="557" priority="52" stopIfTrue="1" operator="equal">
      <formula>0</formula>
    </cfRule>
  </conditionalFormatting>
  <conditionalFormatting sqref="R40:R51">
    <cfRule type="cellIs" dxfId="556" priority="50" stopIfTrue="1" operator="equal">
      <formula>0</formula>
    </cfRule>
  </conditionalFormatting>
  <conditionalFormatting sqref="U40:U51">
    <cfRule type="cellIs" dxfId="555" priority="49" stopIfTrue="1" operator="equal">
      <formula>0</formula>
    </cfRule>
  </conditionalFormatting>
  <conditionalFormatting sqref="V40:V51">
    <cfRule type="cellIs" dxfId="554" priority="48" stopIfTrue="1" operator="equal">
      <formula>0</formula>
    </cfRule>
  </conditionalFormatting>
  <conditionalFormatting sqref="E55:E59">
    <cfRule type="cellIs" dxfId="553" priority="47" stopIfTrue="1" operator="equal">
      <formula>0</formula>
    </cfRule>
  </conditionalFormatting>
  <conditionalFormatting sqref="R55:R59">
    <cfRule type="cellIs" dxfId="552" priority="46" stopIfTrue="1" operator="equal">
      <formula>0</formula>
    </cfRule>
  </conditionalFormatting>
  <conditionalFormatting sqref="V55:V59">
    <cfRule type="cellIs" dxfId="551" priority="45" stopIfTrue="1" operator="equal">
      <formula>0</formula>
    </cfRule>
  </conditionalFormatting>
  <conditionalFormatting sqref="M67">
    <cfRule type="cellIs" dxfId="550" priority="44" stopIfTrue="1" operator="equal">
      <formula>0</formula>
    </cfRule>
  </conditionalFormatting>
  <conditionalFormatting sqref="W63:W66">
    <cfRule type="cellIs" dxfId="549" priority="43" stopIfTrue="1" operator="equal">
      <formula>0</formula>
    </cfRule>
  </conditionalFormatting>
  <conditionalFormatting sqref="S63:S66">
    <cfRule type="cellIs" dxfId="548" priority="42" stopIfTrue="1" operator="equal">
      <formula>0</formula>
    </cfRule>
  </conditionalFormatting>
  <conditionalFormatting sqref="H55:H57">
    <cfRule type="cellIs" dxfId="547" priority="41" stopIfTrue="1" operator="equal">
      <formula>0</formula>
    </cfRule>
  </conditionalFormatting>
  <conditionalFormatting sqref="T31:T34">
    <cfRule type="cellIs" dxfId="546" priority="40" stopIfTrue="1" operator="equal">
      <formula>0</formula>
    </cfRule>
  </conditionalFormatting>
  <conditionalFormatting sqref="F38:F39">
    <cfRule type="cellIs" dxfId="545" priority="39" stopIfTrue="1" operator="equal">
      <formula>0</formula>
    </cfRule>
  </conditionalFormatting>
  <conditionalFormatting sqref="H38:I39">
    <cfRule type="cellIs" dxfId="544" priority="38" stopIfTrue="1" operator="equal">
      <formula>0</formula>
    </cfRule>
  </conditionalFormatting>
  <conditionalFormatting sqref="P38:Q38">
    <cfRule type="cellIs" dxfId="543" priority="37" stopIfTrue="1" operator="equal">
      <formula>0</formula>
    </cfRule>
  </conditionalFormatting>
  <conditionalFormatting sqref="U38">
    <cfRule type="cellIs" dxfId="542" priority="36" stopIfTrue="1" operator="equal">
      <formula>0</formula>
    </cfRule>
  </conditionalFormatting>
  <conditionalFormatting sqref="T38">
    <cfRule type="cellIs" dxfId="541" priority="35" stopIfTrue="1" operator="equal">
      <formula>0</formula>
    </cfRule>
  </conditionalFormatting>
  <conditionalFormatting sqref="I53:I54">
    <cfRule type="cellIs" dxfId="540" priority="33" stopIfTrue="1" operator="equal">
      <formula>0</formula>
    </cfRule>
  </conditionalFormatting>
  <conditionalFormatting sqref="F53:F54">
    <cfRule type="cellIs" dxfId="539" priority="34" stopIfTrue="1" operator="equal">
      <formula>0</formula>
    </cfRule>
  </conditionalFormatting>
  <conditionalFormatting sqref="P53:Q53">
    <cfRule type="cellIs" dxfId="538" priority="32" stopIfTrue="1" operator="equal">
      <formula>0</formula>
    </cfRule>
  </conditionalFormatting>
  <conditionalFormatting sqref="U53">
    <cfRule type="cellIs" dxfId="537" priority="31" stopIfTrue="1" operator="equal">
      <formula>0</formula>
    </cfRule>
  </conditionalFormatting>
  <conditionalFormatting sqref="T53">
    <cfRule type="cellIs" dxfId="536" priority="30" stopIfTrue="1" operator="equal">
      <formula>0</formula>
    </cfRule>
  </conditionalFormatting>
  <conditionalFormatting sqref="B60:H60">
    <cfRule type="cellIs" dxfId="535" priority="29" stopIfTrue="1" operator="equal">
      <formula>0</formula>
    </cfRule>
  </conditionalFormatting>
  <conditionalFormatting sqref="I60:O60">
    <cfRule type="cellIs" dxfId="534" priority="28" stopIfTrue="1" operator="equal">
      <formula>0</formula>
    </cfRule>
  </conditionalFormatting>
  <conditionalFormatting sqref="Y47:AC47">
    <cfRule type="cellIs" dxfId="533" priority="27" stopIfTrue="1" operator="equal">
      <formula>0</formula>
    </cfRule>
  </conditionalFormatting>
  <conditionalFormatting sqref="N80">
    <cfRule type="cellIs" dxfId="532" priority="26" stopIfTrue="1" operator="equal">
      <formula>0</formula>
    </cfRule>
  </conditionalFormatting>
  <conditionalFormatting sqref="H53:H54">
    <cfRule type="cellIs" dxfId="531" priority="25" stopIfTrue="1" operator="equal">
      <formula>0</formula>
    </cfRule>
  </conditionalFormatting>
  <conditionalFormatting sqref="C53:D53">
    <cfRule type="cellIs" dxfId="530" priority="24" stopIfTrue="1" operator="equal">
      <formula>0</formula>
    </cfRule>
  </conditionalFormatting>
  <conditionalFormatting sqref="B55:B57">
    <cfRule type="cellIs" dxfId="529" priority="23" stopIfTrue="1" operator="equal">
      <formula>0</formula>
    </cfRule>
  </conditionalFormatting>
  <conditionalFormatting sqref="O1">
    <cfRule type="cellIs" dxfId="528" priority="22" stopIfTrue="1" operator="equal">
      <formula>0</formula>
    </cfRule>
  </conditionalFormatting>
  <conditionalFormatting sqref="B93:C93">
    <cfRule type="cellIs" dxfId="26" priority="7" stopIfTrue="1" operator="equal">
      <formula>0</formula>
    </cfRule>
  </conditionalFormatting>
  <conditionalFormatting sqref="D88:D92">
    <cfRule type="cellIs" dxfId="25" priority="9" stopIfTrue="1" operator="equal">
      <formula>0</formula>
    </cfRule>
  </conditionalFormatting>
  <conditionalFormatting sqref="D93">
    <cfRule type="cellIs" dxfId="24" priority="8" stopIfTrue="1" operator="equal">
      <formula>0</formula>
    </cfRule>
  </conditionalFormatting>
  <conditionalFormatting sqref="G93">
    <cfRule type="cellIs" dxfId="23" priority="6" stopIfTrue="1" operator="equal">
      <formula>0</formula>
    </cfRule>
  </conditionalFormatting>
  <conditionalFormatting sqref="H93:I93">
    <cfRule type="cellIs" dxfId="22" priority="4" stopIfTrue="1" operator="equal">
      <formula>0</formula>
    </cfRule>
  </conditionalFormatting>
  <conditionalFormatting sqref="J93">
    <cfRule type="cellIs" dxfId="21" priority="5" stopIfTrue="1" operator="equal">
      <formula>0</formula>
    </cfRule>
  </conditionalFormatting>
  <conditionalFormatting sqref="E93:F93">
    <cfRule type="cellIs" dxfId="20" priority="3" stopIfTrue="1" operator="equal">
      <formula>0</formula>
    </cfRule>
  </conditionalFormatting>
  <conditionalFormatting sqref="G88:G92">
    <cfRule type="cellIs" dxfId="19" priority="2" stopIfTrue="1" operator="equal">
      <formula>0</formula>
    </cfRule>
  </conditionalFormatting>
  <conditionalFormatting sqref="J88:J92">
    <cfRule type="cellIs" dxfId="18" priority="1" stopIfTrue="1" operator="equal">
      <formula>0</formula>
    </cfRule>
  </conditionalFormatting>
  <dataValidations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E1177D72-EC68-48DC-81C6-8E82C14F09B4}"/>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BAC2D1AC-394A-4620-BC69-D3666476A78C}"/>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42147E59-0059-4A56-8316-524417B250F6}"/>
    <dataValidation allowBlank="1" showInputMessage="1" showErrorMessage="1" prompt="Update the number of total pages." sqref="A94:W94" xr:uid="{C9632280-92B2-49D1-8057-49D9F8EECF42}"/>
    <dataValidation allowBlank="1" showInputMessage="1" showErrorMessage="1" prompt="Enter the number(s) and length(s) of 6&quot; DIP lateral replacements from the sewer to the curb trap._x000a_" sqref="E87" xr:uid="{3E05F04B-24F0-43E4-A41A-28A5E6675807}"/>
    <dataValidation allowBlank="1" showInputMessage="1" showErrorMessage="1" prompt="Enter the number of manholes by kind." sqref="K85:M85" xr:uid="{BA99E79B-2DB3-4983-9B97-D649DEA5C79A}"/>
    <dataValidation allowBlank="1" showInputMessage="1" showErrorMessage="1" prompt="Enter the number of proposed inlets by size/type and the number of existing inlets to be abandoned." sqref="N85:P85" xr:uid="{B52A5FCC-6746-4851-A7E4-41BF6101CA6A}"/>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196F1B6F-7F71-4AE0-8FBA-524CF56BF5B2}"/>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9F61213A-EBD3-469D-B1BD-E74E7DBDC0AF}"/>
    <dataValidation allowBlank="1" showInputMessage="1" showErrorMessage="1" prompt="Enter the number of ramps triggered by the sewer reconstruction or lining. " sqref="N80:P80" xr:uid="{1360FEBD-EA7E-4433-AD19-45092643058D}"/>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AD8A003E-4F35-4F8F-BD0F-892187266A89}"/>
    <dataValidation allowBlank="1" showInputMessage="1" showErrorMessage="1" prompt="Enter length and width of driveway disturbed. Depending on the area disturbed relative to the total area of the driveway, the driveway may have to be partially or fully replaced." sqref="J77:M77" xr:uid="{99DF1005-83EC-40D8-A356-F3D70FFEFE94}"/>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64238F61-E196-4914-B365-BBEA9A6A4266}"/>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07960C2D-9176-47A7-B5E0-17EA106122BD}"/>
    <dataValidation allowBlank="1" showInputMessage="1" showErrorMessage="1" prompt="Enter the number of existing manholes to be lined." sqref="T70:V70" xr:uid="{9FC3EEF3-7F9A-4A54-8A14-F5BA3A0DBEA2}"/>
    <dataValidation allowBlank="1" showInputMessage="1" showErrorMessage="1" prompt="Enter the size, material, and length of the existing sewer(s) to be lined." sqref="N70" xr:uid="{E863832C-D047-4CE6-8089-837462270FA5}"/>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221AC2E1-A9E4-4DCD-84E6-2E7BE8784E47}"/>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7FE02D6E-F140-4DF4-B271-BAF45804BC8A}"/>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8E05997D-B457-4CD6-8280-1011B48D75B5}"/>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A0DB1103-F6B6-4C10-8766-4950EE1E7321}"/>
    <dataValidation allowBlank="1" showInputMessage="1" showErrorMessage="1" prompt="Enter pipe size, length and base factor for sewers in State Routes._x000a__x000a_NOTE: Base factor is base width for State 10&quot; Concrete Base / 9." sqref="P61:S61" xr:uid="{055B8D13-0DC0-4302-801E-17681E8A068C}"/>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8D0A8339-6ABA-4087-8E94-AF4F83E146BB}"/>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2AE8407F-5511-48F2-B947-B79577AB1E25}"/>
    <dataValidation allowBlank="1" showInputMessage="1" showErrorMessage="1" prompt="Surface Width (ft) = Trench Width (ft) + 2 feet. _x000a__x000a_NOTE: 2 feet is the total surface cutback for trenches in State Routes, it accounts for 1 foot cutback to each side of the trench." sqref="U38:U39 U53:U54" xr:uid="{ED83FAE8-7E9F-4A30-8EB0-C79E9FB1E470}"/>
    <dataValidation allowBlank="1" showInputMessage="1" showErrorMessage="1" prompt="Enter linear feet of pipe by size in State Routes, EXCLUDING within intersections. _x000a_" sqref="T38:T39 T53:T54" xr:uid="{F4873532-5A8C-4621-8A9C-0E78D078E9BA}"/>
    <dataValidation allowBlank="1" showInputMessage="1" showErrorMessage="1" prompt="Base Width (ft) = Trench Width (ft) + 2 feet. _x000a__x000a_NOTE: 2 feet is the total base cutback for trenches in State Routes, it accounts for 1 foot cutback to each side of the trench." sqref="Q38:Q39 Q53:Q54" xr:uid="{FBAE4049-E36B-48A1-B231-FC30431EB05D}"/>
    <dataValidation allowBlank="1" showInputMessage="1" showErrorMessage="1" prompt="Enter linear feet of pipe by size in State Routes, including within intersections. _x000a_NOTE: don't include pipe outside of cartway." sqref="P38:P39 P53:P54" xr:uid="{F276C0D3-7A68-497F-91DC-8BD4A0531C72}"/>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D907E84A-05DE-488A-B7C8-A42743F9F383}"/>
    <dataValidation allowBlank="1" showInputMessage="1" showErrorMessage="1" prompt="Enter pipe size, length and paving factor for pipes within intersections. _x000a__x000a_*Factor = surface width (ft) / 9; _x000a_where surface width = trench width + base cutbacks + surface cutbacks." sqref="P29:W29" xr:uid="{DCFA65A2-4E19-4751-9694-7FACEA2CE3A2}"/>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F5540B2D-7394-4FC7-B520-10E6DFC16946}"/>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3DA7A0A2-4266-4A48-98E5-355A55CE86F7}"/>
    <dataValidation allowBlank="1" showInputMessage="1" showErrorMessage="1" prompt="Base width = Trench Width (ft) + base cutbacks on both sides (ft). _x000a_NOTE: base cutbacks are 9&quot; for trench widths less than 3 feet and 12&quot; for trench width 3 feet and greater." sqref="Q21:Q22" xr:uid="{24E77BCF-6D8E-4C4D-8239-FCDD6FB263AF}"/>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0736F670-2380-4678-A04A-4C7AE4883718}"/>
    <dataValidation allowBlank="1" showInputMessage="1" showErrorMessage="1" prompt="Surface Width (ft) = Base Width (ft) + 1 foot. _x000a__x000a_NOTE: 1 foot is the total surface cutback beyond the base cutback, it accounts for 6 inches to each side of the trench." sqref="U6:U7 U21:U22" xr:uid="{F04282FA-FCF8-4109-BC47-332EC08CC505}"/>
    <dataValidation allowBlank="1" showInputMessage="1" showErrorMessage="1" prompt="Enter linear feet of pipe by size in City Streets, EXCLUDING within intersections. _x000a_" sqref="T6:T7 T21:T22" xr:uid="{BA8007C8-24EA-4ADC-8445-E3651102B6AF}"/>
    <dataValidation allowBlank="1" showInputMessage="1" showErrorMessage="1" prompt="Base Width (ft) = Trench Width (ft) + 2 feet. _x000a__x000a_NOTE: 2 feet is the total base cutback for trench widths 3 feet and greater, it accounts for 1 foot cutback to each side of the trench." sqref="Q6:Q7" xr:uid="{97D8B4B8-4C6D-4489-8014-618E263D988A}"/>
    <dataValidation allowBlank="1" showInputMessage="1" showErrorMessage="1" prompt="Enter linear feet of pipe by size in City Streets, including within intersections. _x000a_NOTE: don't include pipe outside of cartway." sqref="P6:P7 P21:P22" xr:uid="{C936E3CC-3C7D-42BB-8C0B-A061F5704259}"/>
    <dataValidation allowBlank="1" showInputMessage="1" showErrorMessage="1" prompt="Enter linear feet of pipe by size." sqref="I6:I7 I21:I22 I38:I39 I53:I54" xr:uid="{4B88B2AA-07F4-483B-B785-0C45B8F3CA25}"/>
    <dataValidation allowBlank="1" showInputMessage="1" showErrorMessage="1" prompt="Trench widths are on page 2 of the Standard Details for Sewers handbook, denoted by H._x000a_" sqref="H6:H7 H38:H39" xr:uid="{6FB0E5CA-8145-4E6D-979A-333DD783E5A0}"/>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BE5DCC92-140C-4229-A973-451C42062381}"/>
    <dataValidation allowBlank="1" showInputMessage="1" showErrorMessage="1" prompt="Enter upstream and downstream depths measured from surface to invert of pipe." sqref="C38:D38 C6:D6" xr:uid="{1213A9EA-3020-4EC0-9EA2-8CDE59B93D80}"/>
  </dataValidations>
  <pageMargins left="0.25" right="0.25" top="0.75" bottom="0.75" header="0.3" footer="0.3"/>
  <pageSetup paperSize="17" scale="55" orientation="portrait"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D32F8-5E1B-4695-AB52-F4F582D07E71}">
  <sheetPr>
    <pageSetUpPr fitToPage="1"/>
  </sheetPr>
  <dimension ref="A1:AF94"/>
  <sheetViews>
    <sheetView showZeros="0" zoomScale="85" zoomScaleNormal="85" workbookViewId="0">
      <pane ySplit="1" topLeftCell="A62"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5" width="11.140625" customWidth="1"/>
    <col min="6" max="6" width="11.425781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11"/>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321</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519" priority="190" stopIfTrue="1" operator="equal">
      <formula>0</formula>
    </cfRule>
  </conditionalFormatting>
  <conditionalFormatting sqref="K1">
    <cfRule type="cellIs" dxfId="518" priority="188" stopIfTrue="1" operator="equal">
      <formula>0</formula>
    </cfRule>
  </conditionalFormatting>
  <conditionalFormatting sqref="D1 B1">
    <cfRule type="cellIs" dxfId="517" priority="189" stopIfTrue="1" operator="equal">
      <formula>0</formula>
    </cfRule>
  </conditionalFormatting>
  <conditionalFormatting sqref="Z1">
    <cfRule type="cellIs" dxfId="516" priority="187" stopIfTrue="1" operator="equal">
      <formula>0</formula>
    </cfRule>
  </conditionalFormatting>
  <conditionalFormatting sqref="A2 D2 L2">
    <cfRule type="cellIs" dxfId="515" priority="186" stopIfTrue="1" operator="equal">
      <formula>0</formula>
    </cfRule>
  </conditionalFormatting>
  <conditionalFormatting sqref="K2">
    <cfRule type="cellIs" dxfId="514" priority="185" stopIfTrue="1" operator="equal">
      <formula>0</formula>
    </cfRule>
  </conditionalFormatting>
  <conditionalFormatting sqref="R77 W78:W92 R78:U92">
    <cfRule type="cellIs" dxfId="513" priority="184" stopIfTrue="1" operator="equal">
      <formula>0</formula>
    </cfRule>
  </conditionalFormatting>
  <conditionalFormatting sqref="Z1">
    <cfRule type="cellIs" dxfId="512" priority="183" stopIfTrue="1" operator="equal">
      <formula>0</formula>
    </cfRule>
  </conditionalFormatting>
  <conditionalFormatting sqref="B83:C83">
    <cfRule type="cellIs" dxfId="511" priority="180" stopIfTrue="1" operator="equal">
      <formula>0</formula>
    </cfRule>
  </conditionalFormatting>
  <conditionalFormatting sqref="E83">
    <cfRule type="cellIs" dxfId="510" priority="179" stopIfTrue="1" operator="equal">
      <formula>0</formula>
    </cfRule>
  </conditionalFormatting>
  <conditionalFormatting sqref="E79:E82">
    <cfRule type="cellIs" dxfId="509" priority="181" stopIfTrue="1" operator="equal">
      <formula>0</formula>
    </cfRule>
  </conditionalFormatting>
  <conditionalFormatting sqref="B77 B78:E78 B79:C82">
    <cfRule type="cellIs" dxfId="508" priority="182" stopIfTrue="1" operator="equal">
      <formula>0</formula>
    </cfRule>
  </conditionalFormatting>
  <conditionalFormatting sqref="D83">
    <cfRule type="cellIs" dxfId="507" priority="178" stopIfTrue="1" operator="equal">
      <formula>0</formula>
    </cfRule>
  </conditionalFormatting>
  <conditionalFormatting sqref="J77">
    <cfRule type="cellIs" dxfId="506" priority="177" stopIfTrue="1" operator="equal">
      <formula>0</formula>
    </cfRule>
  </conditionalFormatting>
  <conditionalFormatting sqref="B20 B21:E22 B23:F27">
    <cfRule type="cellIs" dxfId="505" priority="176" stopIfTrue="1" operator="equal">
      <formula>0</formula>
    </cfRule>
  </conditionalFormatting>
  <conditionalFormatting sqref="P20">
    <cfRule type="cellIs" dxfId="504" priority="175" stopIfTrue="1" operator="equal">
      <formula>0</formula>
    </cfRule>
  </conditionalFormatting>
  <conditionalFormatting sqref="T20">
    <cfRule type="cellIs" dxfId="503" priority="174" stopIfTrue="1" operator="equal">
      <formula>0</formula>
    </cfRule>
  </conditionalFormatting>
  <conditionalFormatting sqref="X67:AA67">
    <cfRule type="cellIs" dxfId="502" priority="173" stopIfTrue="1" operator="equal">
      <formula>0</formula>
    </cfRule>
  </conditionalFormatting>
  <conditionalFormatting sqref="F21:I22">
    <cfRule type="cellIs" dxfId="501" priority="172" stopIfTrue="1" operator="equal">
      <formula>0</formula>
    </cfRule>
  </conditionalFormatting>
  <conditionalFormatting sqref="T21">
    <cfRule type="cellIs" dxfId="500" priority="167" stopIfTrue="1" operator="equal">
      <formula>0</formula>
    </cfRule>
  </conditionalFormatting>
  <conditionalFormatting sqref="U21:W21">
    <cfRule type="cellIs" dxfId="499" priority="168" stopIfTrue="1" operator="equal">
      <formula>0</formula>
    </cfRule>
  </conditionalFormatting>
  <conditionalFormatting sqref="I31 K31:L31 I28:O30 I32:M34 N31:O34">
    <cfRule type="cellIs" dxfId="498" priority="171" stopIfTrue="1" operator="equal">
      <formula>0</formula>
    </cfRule>
  </conditionalFormatting>
  <conditionalFormatting sqref="P21:S21">
    <cfRule type="cellIs" dxfId="497" priority="170" stopIfTrue="1" operator="equal">
      <formula>0</formula>
    </cfRule>
  </conditionalFormatting>
  <conditionalFormatting sqref="T6">
    <cfRule type="cellIs" dxfId="496" priority="169" stopIfTrue="1" operator="equal">
      <formula>0</formula>
    </cfRule>
  </conditionalFormatting>
  <conditionalFormatting sqref="P35:S35">
    <cfRule type="cellIs" dxfId="495" priority="153" stopIfTrue="1" operator="equal">
      <formula>0</formula>
    </cfRule>
  </conditionalFormatting>
  <conditionalFormatting sqref="Q63:Q66">
    <cfRule type="cellIs" dxfId="494" priority="123" stopIfTrue="1" operator="equal">
      <formula>0</formula>
    </cfRule>
  </conditionalFormatting>
  <conditionalFormatting sqref="B35:E35">
    <cfRule type="cellIs" dxfId="493" priority="166" stopIfTrue="1" operator="equal">
      <formula>0</formula>
    </cfRule>
  </conditionalFormatting>
  <conditionalFormatting sqref="T35">
    <cfRule type="cellIs" dxfId="492" priority="142" stopIfTrue="1" operator="equal">
      <formula>0</formula>
    </cfRule>
  </conditionalFormatting>
  <conditionalFormatting sqref="W35">
    <cfRule type="cellIs" dxfId="491" priority="147" stopIfTrue="1" operator="equal">
      <formula>0</formula>
    </cfRule>
  </conditionalFormatting>
  <conditionalFormatting sqref="W35">
    <cfRule type="cellIs" dxfId="490" priority="146" stopIfTrue="1" operator="equal">
      <formula>0</formula>
    </cfRule>
  </conditionalFormatting>
  <conditionalFormatting sqref="U35">
    <cfRule type="cellIs" dxfId="489" priority="144" stopIfTrue="1" operator="equal">
      <formula>0</formula>
    </cfRule>
  </conditionalFormatting>
  <conditionalFormatting sqref="U35">
    <cfRule type="cellIs" dxfId="488" priority="143" stopIfTrue="1" operator="equal">
      <formula>0</formula>
    </cfRule>
  </conditionalFormatting>
  <conditionalFormatting sqref="J35">
    <cfRule type="cellIs" dxfId="487" priority="165" stopIfTrue="1" operator="equal">
      <formula>0</formula>
    </cfRule>
  </conditionalFormatting>
  <conditionalFormatting sqref="P37 T37 B37 G58:Q59 J53:O54 B38:E39 V38:W38 P61 B40:D51 G55:G57 S55:T56 F40:P51 S40:T51 W40:W51 T58:U59 T57 S57:S59 W55:W59 I55:P57 G38:G39 J38:O39 R38:S38">
    <cfRule type="cellIs" dxfId="486" priority="141" stopIfTrue="1" operator="equal">
      <formula>0</formula>
    </cfRule>
  </conditionalFormatting>
  <conditionalFormatting sqref="U67">
    <cfRule type="cellIs" dxfId="485" priority="112" stopIfTrue="1" operator="equal">
      <formula>0</formula>
    </cfRule>
  </conditionalFormatting>
  <conditionalFormatting sqref="V67">
    <cfRule type="cellIs" dxfId="484" priority="113" stopIfTrue="1" operator="equal">
      <formula>0</formula>
    </cfRule>
  </conditionalFormatting>
  <conditionalFormatting sqref="V35">
    <cfRule type="cellIs" dxfId="483" priority="145" stopIfTrue="1" operator="equal">
      <formula>0</formula>
    </cfRule>
  </conditionalFormatting>
  <conditionalFormatting sqref="V35">
    <cfRule type="cellIs" dxfId="482" priority="148" stopIfTrue="1" operator="equal">
      <formula>0</formula>
    </cfRule>
  </conditionalFormatting>
  <conditionalFormatting sqref="I63 K63:L63 I61:O62 I64:M66 N63:O66">
    <cfRule type="cellIs" dxfId="481" priority="136" stopIfTrue="1" operator="equal">
      <formula>0</formula>
    </cfRule>
  </conditionalFormatting>
  <conditionalFormatting sqref="R53:S53">
    <cfRule type="cellIs" dxfId="480" priority="135" stopIfTrue="1" operator="equal">
      <formula>0</formula>
    </cfRule>
  </conditionalFormatting>
  <conditionalFormatting sqref="L35:M35">
    <cfRule type="cellIs" dxfId="479" priority="164" stopIfTrue="1" operator="equal">
      <formula>0</formula>
    </cfRule>
  </conditionalFormatting>
  <conditionalFormatting sqref="N35">
    <cfRule type="cellIs" dxfId="478" priority="163" stopIfTrue="1" operator="equal">
      <formula>0</formula>
    </cfRule>
  </conditionalFormatting>
  <conditionalFormatting sqref="T52">
    <cfRule type="cellIs" dxfId="477" priority="138" stopIfTrue="1" operator="equal">
      <formula>0</formula>
    </cfRule>
  </conditionalFormatting>
  <conditionalFormatting sqref="V31:V34">
    <cfRule type="cellIs" dxfId="476" priority="156" stopIfTrue="1" operator="equal">
      <formula>0</formula>
    </cfRule>
  </conditionalFormatting>
  <conditionalFormatting sqref="I35">
    <cfRule type="cellIs" dxfId="475" priority="162" stopIfTrue="1" operator="equal">
      <formula>0</formula>
    </cfRule>
  </conditionalFormatting>
  <conditionalFormatting sqref="K70:L71 K74:L74 H73">
    <cfRule type="cellIs" dxfId="474" priority="97" stopIfTrue="1" operator="equal">
      <formula>0</formula>
    </cfRule>
  </conditionalFormatting>
  <conditionalFormatting sqref="K35">
    <cfRule type="cellIs" dxfId="473" priority="161" stopIfTrue="1" operator="equal">
      <formula>0</formula>
    </cfRule>
  </conditionalFormatting>
  <conditionalFormatting sqref="P28:R28">
    <cfRule type="cellIs" dxfId="472" priority="160" stopIfTrue="1" operator="equal">
      <formula>0</formula>
    </cfRule>
  </conditionalFormatting>
  <conditionalFormatting sqref="S28">
    <cfRule type="cellIs" dxfId="471" priority="159" stopIfTrue="1" operator="equal">
      <formula>0</formula>
    </cfRule>
  </conditionalFormatting>
  <conditionalFormatting sqref="T28:V28">
    <cfRule type="cellIs" dxfId="470" priority="158" stopIfTrue="1" operator="equal">
      <formula>0</formula>
    </cfRule>
  </conditionalFormatting>
  <conditionalFormatting sqref="W28">
    <cfRule type="cellIs" dxfId="469" priority="157" stopIfTrue="1" operator="equal">
      <formula>0</formula>
    </cfRule>
  </conditionalFormatting>
  <conditionalFormatting sqref="N67">
    <cfRule type="cellIs" dxfId="468" priority="131" stopIfTrue="1" operator="equal">
      <formula>0</formula>
    </cfRule>
  </conditionalFormatting>
  <conditionalFormatting sqref="P60:R60">
    <cfRule type="cellIs" dxfId="467" priority="128" stopIfTrue="1" operator="equal">
      <formula>0</formula>
    </cfRule>
  </conditionalFormatting>
  <conditionalFormatting sqref="Q31:Q34">
    <cfRule type="cellIs" dxfId="466" priority="155" stopIfTrue="1" operator="equal">
      <formula>0</formula>
    </cfRule>
  </conditionalFormatting>
  <conditionalFormatting sqref="W67">
    <cfRule type="cellIs" dxfId="465" priority="114" stopIfTrue="1" operator="equal">
      <formula>0</formula>
    </cfRule>
  </conditionalFormatting>
  <conditionalFormatting sqref="U67">
    <cfRule type="cellIs" dxfId="464" priority="111" stopIfTrue="1" operator="equal">
      <formula>0</formula>
    </cfRule>
  </conditionalFormatting>
  <conditionalFormatting sqref="T67">
    <cfRule type="cellIs" dxfId="463" priority="110" stopIfTrue="1" operator="equal">
      <formula>0</formula>
    </cfRule>
  </conditionalFormatting>
  <conditionalFormatting sqref="Q31:Q34">
    <cfRule type="cellIs" dxfId="462" priority="154" stopIfTrue="1" operator="equal">
      <formula>0</formula>
    </cfRule>
  </conditionalFormatting>
  <conditionalFormatting sqref="P32">
    <cfRule type="cellIs" dxfId="461" priority="152" stopIfTrue="1" operator="equal">
      <formula>0</formula>
    </cfRule>
  </conditionalFormatting>
  <conditionalFormatting sqref="S60">
    <cfRule type="cellIs" dxfId="460" priority="127" stopIfTrue="1" operator="equal">
      <formula>0</formula>
    </cfRule>
  </conditionalFormatting>
  <conditionalFormatting sqref="T63:T66">
    <cfRule type="cellIs" dxfId="459" priority="124" stopIfTrue="1" operator="equal">
      <formula>0</formula>
    </cfRule>
  </conditionalFormatting>
  <conditionalFormatting sqref="T63:T66">
    <cfRule type="cellIs" dxfId="458" priority="119" stopIfTrue="1" operator="equal">
      <formula>0</formula>
    </cfRule>
  </conditionalFormatting>
  <conditionalFormatting sqref="P67:Q67">
    <cfRule type="cellIs" dxfId="457" priority="121" stopIfTrue="1" operator="equal">
      <formula>0</formula>
    </cfRule>
  </conditionalFormatting>
  <conditionalFormatting sqref="V31:V34">
    <cfRule type="cellIs" dxfId="456" priority="151" stopIfTrue="1" operator="equal">
      <formula>0</formula>
    </cfRule>
  </conditionalFormatting>
  <conditionalFormatting sqref="P31">
    <cfRule type="cellIs" dxfId="455" priority="150" stopIfTrue="1" operator="equal">
      <formula>0</formula>
    </cfRule>
  </conditionalFormatting>
  <conditionalFormatting sqref="V67">
    <cfRule type="cellIs" dxfId="454" priority="116" stopIfTrue="1" operator="equal">
      <formula>0</formula>
    </cfRule>
  </conditionalFormatting>
  <conditionalFormatting sqref="P67:Q67">
    <cfRule type="cellIs" dxfId="453" priority="117" stopIfTrue="1" operator="equal">
      <formula>0</formula>
    </cfRule>
  </conditionalFormatting>
  <conditionalFormatting sqref="F35">
    <cfRule type="cellIs" dxfId="452" priority="105" stopIfTrue="1" operator="equal">
      <formula>0</formula>
    </cfRule>
  </conditionalFormatting>
  <conditionalFormatting sqref="P35:S35">
    <cfRule type="cellIs" dxfId="451" priority="149" stopIfTrue="1" operator="equal">
      <formula>0</formula>
    </cfRule>
  </conditionalFormatting>
  <conditionalFormatting sqref="G35">
    <cfRule type="cellIs" dxfId="450" priority="104" stopIfTrue="1" operator="equal">
      <formula>0</formula>
    </cfRule>
  </conditionalFormatting>
  <conditionalFormatting sqref="B31 D31:E31 B28:H30 B32:F34 G31:H34">
    <cfRule type="cellIs" dxfId="449" priority="106" stopIfTrue="1" operator="equal">
      <formula>0</formula>
    </cfRule>
  </conditionalFormatting>
  <conditionalFormatting sqref="U55:U57">
    <cfRule type="cellIs" dxfId="448" priority="108" stopIfTrue="1" operator="equal">
      <formula>0</formula>
    </cfRule>
  </conditionalFormatting>
  <conditionalFormatting sqref="V53:W53">
    <cfRule type="cellIs" dxfId="447" priority="134" stopIfTrue="1" operator="equal">
      <formula>0</formula>
    </cfRule>
  </conditionalFormatting>
  <conditionalFormatting sqref="B63 D63:E63 B61:H62 B64:F66 G63:H66">
    <cfRule type="cellIs" dxfId="446" priority="102" stopIfTrue="1" operator="equal">
      <formula>0</formula>
    </cfRule>
  </conditionalFormatting>
  <conditionalFormatting sqref="B58:D59 B54:E54 F55:F59 B52:B53 E53 C55:D57">
    <cfRule type="cellIs" dxfId="445" priority="140" stopIfTrue="1" operator="equal">
      <formula>0</formula>
    </cfRule>
  </conditionalFormatting>
  <conditionalFormatting sqref="P52">
    <cfRule type="cellIs" dxfId="444" priority="139" stopIfTrue="1" operator="equal">
      <formula>0</formula>
    </cfRule>
  </conditionalFormatting>
  <conditionalFormatting sqref="G53:G54">
    <cfRule type="cellIs" dxfId="443" priority="137" stopIfTrue="1" operator="equal">
      <formula>0</formula>
    </cfRule>
  </conditionalFormatting>
  <conditionalFormatting sqref="J67">
    <cfRule type="cellIs" dxfId="442" priority="133" stopIfTrue="1" operator="equal">
      <formula>0</formula>
    </cfRule>
  </conditionalFormatting>
  <conditionalFormatting sqref="L67">
    <cfRule type="cellIs" dxfId="441" priority="132" stopIfTrue="1" operator="equal">
      <formula>0</formula>
    </cfRule>
  </conditionalFormatting>
  <conditionalFormatting sqref="Q55:Q57">
    <cfRule type="cellIs" dxfId="440" priority="109" stopIfTrue="1" operator="equal">
      <formula>0</formula>
    </cfRule>
  </conditionalFormatting>
  <conditionalFormatting sqref="W67">
    <cfRule type="cellIs" dxfId="439" priority="115" stopIfTrue="1" operator="equal">
      <formula>0</formula>
    </cfRule>
  </conditionalFormatting>
  <conditionalFormatting sqref="AB21:AC24 Y21 Y15:AA20 AB15:AC16">
    <cfRule type="cellIs" dxfId="438" priority="107" stopIfTrue="1" operator="equal">
      <formula>0</formula>
    </cfRule>
  </conditionalFormatting>
  <conditionalFormatting sqref="K67">
    <cfRule type="cellIs" dxfId="437" priority="129" stopIfTrue="1" operator="equal">
      <formula>0</formula>
    </cfRule>
  </conditionalFormatting>
  <conditionalFormatting sqref="Q63:Q66">
    <cfRule type="cellIs" dxfId="436" priority="122" stopIfTrue="1" operator="equal">
      <formula>0</formula>
    </cfRule>
  </conditionalFormatting>
  <conditionalFormatting sqref="I67">
    <cfRule type="cellIs" dxfId="435" priority="130" stopIfTrue="1" operator="equal">
      <formula>0</formula>
    </cfRule>
  </conditionalFormatting>
  <conditionalFormatting sqref="T60:V60">
    <cfRule type="cellIs" dxfId="434" priority="126" stopIfTrue="1" operator="equal">
      <formula>0</formula>
    </cfRule>
  </conditionalFormatting>
  <conditionalFormatting sqref="W60">
    <cfRule type="cellIs" dxfId="433" priority="125" stopIfTrue="1" operator="equal">
      <formula>0</formula>
    </cfRule>
  </conditionalFormatting>
  <conditionalFormatting sqref="P64">
    <cfRule type="cellIs" dxfId="432" priority="120" stopIfTrue="1" operator="equal">
      <formula>0</formula>
    </cfRule>
  </conditionalFormatting>
  <conditionalFormatting sqref="P63">
    <cfRule type="cellIs" dxfId="431" priority="118" stopIfTrue="1" operator="equal">
      <formula>0</formula>
    </cfRule>
  </conditionalFormatting>
  <conditionalFormatting sqref="B67:E67">
    <cfRule type="cellIs" dxfId="430" priority="103" stopIfTrue="1" operator="equal">
      <formula>0</formula>
    </cfRule>
  </conditionalFormatting>
  <conditionalFormatting sqref="G67">
    <cfRule type="cellIs" dxfId="429" priority="100" stopIfTrue="1" operator="equal">
      <formula>0</formula>
    </cfRule>
  </conditionalFormatting>
  <conditionalFormatting sqref="F67">
    <cfRule type="cellIs" dxfId="428" priority="101" stopIfTrue="1" operator="equal">
      <formula>0</formula>
    </cfRule>
  </conditionalFormatting>
  <conditionalFormatting sqref="E70:F74">
    <cfRule type="cellIs" dxfId="427" priority="98" stopIfTrue="1" operator="equal">
      <formula>0</formula>
    </cfRule>
  </conditionalFormatting>
  <conditionalFormatting sqref="AB53:AC56 Y53 Y48:AA52 AB48:AC48">
    <cfRule type="cellIs" dxfId="426" priority="99" stopIfTrue="1" operator="equal">
      <formula>0</formula>
    </cfRule>
  </conditionalFormatting>
  <conditionalFormatting sqref="P87:P93 N85:N92">
    <cfRule type="cellIs" dxfId="425" priority="73" stopIfTrue="1" operator="equal">
      <formula>0</formula>
    </cfRule>
  </conditionalFormatting>
  <conditionalFormatting sqref="T61">
    <cfRule type="cellIs" dxfId="424" priority="96" stopIfTrue="1" operator="equal">
      <formula>0</formula>
    </cfRule>
  </conditionalFormatting>
  <conditionalFormatting sqref="S67">
    <cfRule type="cellIs" dxfId="423" priority="95" stopIfTrue="1" operator="equal">
      <formula>0</formula>
    </cfRule>
  </conditionalFormatting>
  <conditionalFormatting sqref="S67">
    <cfRule type="cellIs" dxfId="422" priority="94" stopIfTrue="1" operator="equal">
      <formula>0</formula>
    </cfRule>
  </conditionalFormatting>
  <conditionalFormatting sqref="R67">
    <cfRule type="cellIs" dxfId="421" priority="93" stopIfTrue="1" operator="equal">
      <formula>0</formula>
    </cfRule>
  </conditionalFormatting>
  <conditionalFormatting sqref="F83:G83">
    <cfRule type="cellIs" dxfId="420" priority="90" stopIfTrue="1" operator="equal">
      <formula>0</formula>
    </cfRule>
  </conditionalFormatting>
  <conditionalFormatting sqref="I83">
    <cfRule type="cellIs" dxfId="419" priority="89" stopIfTrue="1" operator="equal">
      <formula>0</formula>
    </cfRule>
  </conditionalFormatting>
  <conditionalFormatting sqref="I79:I82">
    <cfRule type="cellIs" dxfId="418" priority="91" stopIfTrue="1" operator="equal">
      <formula>0</formula>
    </cfRule>
  </conditionalFormatting>
  <conditionalFormatting sqref="F77 F78:I78 F79:G82">
    <cfRule type="cellIs" dxfId="417" priority="92" stopIfTrue="1" operator="equal">
      <formula>0</formula>
    </cfRule>
  </conditionalFormatting>
  <conditionalFormatting sqref="H83">
    <cfRule type="cellIs" dxfId="416" priority="88" stopIfTrue="1" operator="equal">
      <formula>0</formula>
    </cfRule>
  </conditionalFormatting>
  <conditionalFormatting sqref="J83:K83">
    <cfRule type="cellIs" dxfId="415" priority="85" stopIfTrue="1" operator="equal">
      <formula>0</formula>
    </cfRule>
  </conditionalFormatting>
  <conditionalFormatting sqref="M83">
    <cfRule type="cellIs" dxfId="414" priority="84" stopIfTrue="1" operator="equal">
      <formula>0</formula>
    </cfRule>
  </conditionalFormatting>
  <conditionalFormatting sqref="M79:M82">
    <cfRule type="cellIs" dxfId="413" priority="86" stopIfTrue="1" operator="equal">
      <formula>0</formula>
    </cfRule>
  </conditionalFormatting>
  <conditionalFormatting sqref="J78:M78 J79:K82">
    <cfRule type="cellIs" dxfId="412" priority="87" stopIfTrue="1" operator="equal">
      <formula>0</formula>
    </cfRule>
  </conditionalFormatting>
  <conditionalFormatting sqref="L83">
    <cfRule type="cellIs" dxfId="411" priority="83" stopIfTrue="1" operator="equal">
      <formula>0</formula>
    </cfRule>
  </conditionalFormatting>
  <conditionalFormatting sqref="N83">
    <cfRule type="cellIs" dxfId="410" priority="82" stopIfTrue="1" operator="equal">
      <formula>0</formula>
    </cfRule>
  </conditionalFormatting>
  <conditionalFormatting sqref="N78">
    <cfRule type="cellIs" dxfId="409" priority="78" stopIfTrue="1" operator="equal">
      <formula>0</formula>
    </cfRule>
  </conditionalFormatting>
  <conditionalFormatting sqref="N79:O79">
    <cfRule type="cellIs" dxfId="408" priority="81" stopIfTrue="1" operator="equal">
      <formula>0</formula>
    </cfRule>
  </conditionalFormatting>
  <conditionalFormatting sqref="O79">
    <cfRule type="cellIs" dxfId="407" priority="79" stopIfTrue="1" operator="equal">
      <formula>0</formula>
    </cfRule>
  </conditionalFormatting>
  <conditionalFormatting sqref="P79">
    <cfRule type="cellIs" dxfId="406" priority="80" stopIfTrue="1" operator="equal">
      <formula>0</formula>
    </cfRule>
  </conditionalFormatting>
  <conditionalFormatting sqref="P78">
    <cfRule type="cellIs" dxfId="405" priority="77" stopIfTrue="1" operator="equal">
      <formula>0</formula>
    </cfRule>
  </conditionalFormatting>
  <conditionalFormatting sqref="P79">
    <cfRule type="cellIs" dxfId="404" priority="76" stopIfTrue="1" operator="equal">
      <formula>0</formula>
    </cfRule>
  </conditionalFormatting>
  <conditionalFormatting sqref="O79">
    <cfRule type="cellIs" dxfId="403" priority="74" stopIfTrue="1" operator="equal">
      <formula>0</formula>
    </cfRule>
  </conditionalFormatting>
  <conditionalFormatting sqref="O78">
    <cfRule type="cellIs" dxfId="402" priority="75" stopIfTrue="1" operator="equal">
      <formula>0</formula>
    </cfRule>
  </conditionalFormatting>
  <conditionalFormatting sqref="P86">
    <cfRule type="cellIs" dxfId="401" priority="72" stopIfTrue="1" operator="equal">
      <formula>0</formula>
    </cfRule>
  </conditionalFormatting>
  <conditionalFormatting sqref="K90">
    <cfRule type="cellIs" dxfId="400" priority="69" stopIfTrue="1" operator="equal">
      <formula>0</formula>
    </cfRule>
  </conditionalFormatting>
  <conditionalFormatting sqref="M87:M93 K85:K89 K91">
    <cfRule type="cellIs" dxfId="399" priority="71" stopIfTrue="1" operator="equal">
      <formula>0</formula>
    </cfRule>
  </conditionalFormatting>
  <conditionalFormatting sqref="M86">
    <cfRule type="cellIs" dxfId="398" priority="70" stopIfTrue="1" operator="equal">
      <formula>0</formula>
    </cfRule>
  </conditionalFormatting>
  <conditionalFormatting sqref="Q40:Q51">
    <cfRule type="cellIs" dxfId="397" priority="51" stopIfTrue="1" operator="equal">
      <formula>0</formula>
    </cfRule>
  </conditionalFormatting>
  <conditionalFormatting sqref="E40:E51">
    <cfRule type="cellIs" dxfId="396" priority="52" stopIfTrue="1" operator="equal">
      <formula>0</formula>
    </cfRule>
  </conditionalFormatting>
  <conditionalFormatting sqref="R40:R51">
    <cfRule type="cellIs" dxfId="395" priority="50" stopIfTrue="1" operator="equal">
      <formula>0</formula>
    </cfRule>
  </conditionalFormatting>
  <conditionalFormatting sqref="U40:U51">
    <cfRule type="cellIs" dxfId="394" priority="49" stopIfTrue="1" operator="equal">
      <formula>0</formula>
    </cfRule>
  </conditionalFormatting>
  <conditionalFormatting sqref="V40:V51">
    <cfRule type="cellIs" dxfId="393" priority="48" stopIfTrue="1" operator="equal">
      <formula>0</formula>
    </cfRule>
  </conditionalFormatting>
  <conditionalFormatting sqref="E55:E59">
    <cfRule type="cellIs" dxfId="392" priority="47" stopIfTrue="1" operator="equal">
      <formula>0</formula>
    </cfRule>
  </conditionalFormatting>
  <conditionalFormatting sqref="R55:R59">
    <cfRule type="cellIs" dxfId="391" priority="46" stopIfTrue="1" operator="equal">
      <formula>0</formula>
    </cfRule>
  </conditionalFormatting>
  <conditionalFormatting sqref="V55:V59">
    <cfRule type="cellIs" dxfId="390" priority="45" stopIfTrue="1" operator="equal">
      <formula>0</formula>
    </cfRule>
  </conditionalFormatting>
  <conditionalFormatting sqref="M67">
    <cfRule type="cellIs" dxfId="389" priority="44" stopIfTrue="1" operator="equal">
      <formula>0</formula>
    </cfRule>
  </conditionalFormatting>
  <conditionalFormatting sqref="W63:W66">
    <cfRule type="cellIs" dxfId="388" priority="43" stopIfTrue="1" operator="equal">
      <formula>0</formula>
    </cfRule>
  </conditionalFormatting>
  <conditionalFormatting sqref="S63:S66">
    <cfRule type="cellIs" dxfId="387" priority="42" stopIfTrue="1" operator="equal">
      <formula>0</formula>
    </cfRule>
  </conditionalFormatting>
  <conditionalFormatting sqref="H55:H57">
    <cfRule type="cellIs" dxfId="386" priority="41" stopIfTrue="1" operator="equal">
      <formula>0</formula>
    </cfRule>
  </conditionalFormatting>
  <conditionalFormatting sqref="T31:T34">
    <cfRule type="cellIs" dxfId="385" priority="40" stopIfTrue="1" operator="equal">
      <formula>0</formula>
    </cfRule>
  </conditionalFormatting>
  <conditionalFormatting sqref="F38:F39">
    <cfRule type="cellIs" dxfId="384" priority="39" stopIfTrue="1" operator="equal">
      <formula>0</formula>
    </cfRule>
  </conditionalFormatting>
  <conditionalFormatting sqref="H38:I39">
    <cfRule type="cellIs" dxfId="383" priority="38" stopIfTrue="1" operator="equal">
      <formula>0</formula>
    </cfRule>
  </conditionalFormatting>
  <conditionalFormatting sqref="P38:Q38">
    <cfRule type="cellIs" dxfId="382" priority="37" stopIfTrue="1" operator="equal">
      <formula>0</formula>
    </cfRule>
  </conditionalFormatting>
  <conditionalFormatting sqref="U38">
    <cfRule type="cellIs" dxfId="381" priority="36" stopIfTrue="1" operator="equal">
      <formula>0</formula>
    </cfRule>
  </conditionalFormatting>
  <conditionalFormatting sqref="T38">
    <cfRule type="cellIs" dxfId="380" priority="35" stopIfTrue="1" operator="equal">
      <formula>0</formula>
    </cfRule>
  </conditionalFormatting>
  <conditionalFormatting sqref="I53:I54">
    <cfRule type="cellIs" dxfId="379" priority="33" stopIfTrue="1" operator="equal">
      <formula>0</formula>
    </cfRule>
  </conditionalFormatting>
  <conditionalFormatting sqref="F53:F54">
    <cfRule type="cellIs" dxfId="378" priority="34" stopIfTrue="1" operator="equal">
      <formula>0</formula>
    </cfRule>
  </conditionalFormatting>
  <conditionalFormatting sqref="P53:Q53">
    <cfRule type="cellIs" dxfId="377" priority="32" stopIfTrue="1" operator="equal">
      <formula>0</formula>
    </cfRule>
  </conditionalFormatting>
  <conditionalFormatting sqref="U53">
    <cfRule type="cellIs" dxfId="376" priority="31" stopIfTrue="1" operator="equal">
      <formula>0</formula>
    </cfRule>
  </conditionalFormatting>
  <conditionalFormatting sqref="T53">
    <cfRule type="cellIs" dxfId="375" priority="30" stopIfTrue="1" operator="equal">
      <formula>0</formula>
    </cfRule>
  </conditionalFormatting>
  <conditionalFormatting sqref="B60:H60">
    <cfRule type="cellIs" dxfId="374" priority="29" stopIfTrue="1" operator="equal">
      <formula>0</formula>
    </cfRule>
  </conditionalFormatting>
  <conditionalFormatting sqref="I60:O60">
    <cfRule type="cellIs" dxfId="373" priority="28" stopIfTrue="1" operator="equal">
      <formula>0</formula>
    </cfRule>
  </conditionalFormatting>
  <conditionalFormatting sqref="Y47:AC47">
    <cfRule type="cellIs" dxfId="372" priority="27" stopIfTrue="1" operator="equal">
      <formula>0</formula>
    </cfRule>
  </conditionalFormatting>
  <conditionalFormatting sqref="N80">
    <cfRule type="cellIs" dxfId="371" priority="26" stopIfTrue="1" operator="equal">
      <formula>0</formula>
    </cfRule>
  </conditionalFormatting>
  <conditionalFormatting sqref="H53:H54">
    <cfRule type="cellIs" dxfId="370" priority="25" stopIfTrue="1" operator="equal">
      <formula>0</formula>
    </cfRule>
  </conditionalFormatting>
  <conditionalFormatting sqref="C53:D53">
    <cfRule type="cellIs" dxfId="369" priority="24" stopIfTrue="1" operator="equal">
      <formula>0</formula>
    </cfRule>
  </conditionalFormatting>
  <conditionalFormatting sqref="B55:B57">
    <cfRule type="cellIs" dxfId="368" priority="23" stopIfTrue="1" operator="equal">
      <formula>0</formula>
    </cfRule>
  </conditionalFormatting>
  <conditionalFormatting sqref="O1">
    <cfRule type="cellIs" dxfId="367" priority="22" stopIfTrue="1" operator="equal">
      <formula>0</formula>
    </cfRule>
  </conditionalFormatting>
  <conditionalFormatting sqref="B93:C93">
    <cfRule type="cellIs" dxfId="17" priority="7" stopIfTrue="1" operator="equal">
      <formula>0</formula>
    </cfRule>
  </conditionalFormatting>
  <conditionalFormatting sqref="D88:D92">
    <cfRule type="cellIs" dxfId="16" priority="9" stopIfTrue="1" operator="equal">
      <formula>0</formula>
    </cfRule>
  </conditionalFormatting>
  <conditionalFormatting sqref="D93">
    <cfRule type="cellIs" dxfId="15" priority="8" stopIfTrue="1" operator="equal">
      <formula>0</formula>
    </cfRule>
  </conditionalFormatting>
  <conditionalFormatting sqref="G93">
    <cfRule type="cellIs" dxfId="14" priority="6" stopIfTrue="1" operator="equal">
      <formula>0</formula>
    </cfRule>
  </conditionalFormatting>
  <conditionalFormatting sqref="H93:I93">
    <cfRule type="cellIs" dxfId="13" priority="4" stopIfTrue="1" operator="equal">
      <formula>0</formula>
    </cfRule>
  </conditionalFormatting>
  <conditionalFormatting sqref="J93">
    <cfRule type="cellIs" dxfId="12" priority="5" stopIfTrue="1" operator="equal">
      <formula>0</formula>
    </cfRule>
  </conditionalFormatting>
  <conditionalFormatting sqref="E93:F93">
    <cfRule type="cellIs" dxfId="11" priority="3" stopIfTrue="1" operator="equal">
      <formula>0</formula>
    </cfRule>
  </conditionalFormatting>
  <conditionalFormatting sqref="G88:G92">
    <cfRule type="cellIs" dxfId="10" priority="2" stopIfTrue="1" operator="equal">
      <formula>0</formula>
    </cfRule>
  </conditionalFormatting>
  <conditionalFormatting sqref="J88:J92">
    <cfRule type="cellIs" dxfId="9" priority="1" stopIfTrue="1" operator="equal">
      <formula>0</formula>
    </cfRule>
  </conditionalFormatting>
  <dataValidations count="41">
    <dataValidation allowBlank="1" showInputMessage="1" showErrorMessage="1" prompt="Enter upstream and downstream depths measured from surface to invert of pipe." sqref="C38:D38 C6:D6" xr:uid="{A5F3EF2A-EBA0-4AC8-A4F5-2C2D6D437CA0}"/>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E3D97041-63F9-4EE1-A67B-38FA6612B532}"/>
    <dataValidation allowBlank="1" showInputMessage="1" showErrorMessage="1" prompt="Trench widths are on page 2 of the Standard Details for Sewers handbook, denoted by H._x000a_" sqref="H6:H7 H38:H39" xr:uid="{8C510B3F-37B4-4BB9-9D30-E3946F01EDED}"/>
    <dataValidation allowBlank="1" showInputMessage="1" showErrorMessage="1" prompt="Enter linear feet of pipe by size." sqref="I6:I7 I21:I22 I38:I39 I53:I54" xr:uid="{A16D1685-63EB-4818-A39A-719C1BE34D75}"/>
    <dataValidation allowBlank="1" showInputMessage="1" showErrorMessage="1" prompt="Enter linear feet of pipe by size in City Streets, including within intersections. _x000a_NOTE: don't include pipe outside of cartway." sqref="P6:P7 P21:P22" xr:uid="{8EA013DE-2941-4275-8E85-E19375A7A02F}"/>
    <dataValidation allowBlank="1" showInputMessage="1" showErrorMessage="1" prompt="Base Width (ft) = Trench Width (ft) + 2 feet. _x000a__x000a_NOTE: 2 feet is the total base cutback for trench widths 3 feet and greater, it accounts for 1 foot cutback to each side of the trench." sqref="Q6:Q7" xr:uid="{77A7C6F6-1D7B-4258-8197-B6FE89B50303}"/>
    <dataValidation allowBlank="1" showInputMessage="1" showErrorMessage="1" prompt="Enter linear feet of pipe by size in City Streets, EXCLUDING within intersections. _x000a_" sqref="T6:T7 T21:T22" xr:uid="{9081ECE3-235F-4A39-AEBD-0F91567E1B8A}"/>
    <dataValidation allowBlank="1" showInputMessage="1" showErrorMessage="1" prompt="Surface Width (ft) = Base Width (ft) + 1 foot. _x000a__x000a_NOTE: 1 foot is the total surface cutback beyond the base cutback, it accounts for 6 inches to each side of the trench." sqref="U6:U7 U21:U22" xr:uid="{68B735B9-6FC4-41FD-AC0F-8BAB28DB4F1F}"/>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684F5517-315A-4FA2-8C5B-F5F8669E5761}"/>
    <dataValidation allowBlank="1" showInputMessage="1" showErrorMessage="1" prompt="Base width = Trench Width (ft) + base cutbacks on both sides (ft). _x000a_NOTE: base cutbacks are 9&quot; for trench widths less than 3 feet and 12&quot; for trench width 3 feet and greater." sqref="Q21:Q22" xr:uid="{FE74B794-4DA1-44ED-A10C-951C9C8947ED}"/>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7C47E53A-2E62-4212-A395-DEFB2B359A67}"/>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721FB6B0-CA93-4754-ABBB-832A049CB670}"/>
    <dataValidation allowBlank="1" showInputMessage="1" showErrorMessage="1" prompt="Enter pipe size, length and paving factor for pipes within intersections. _x000a__x000a_*Factor = surface width (ft) / 9; _x000a_where surface width = trench width + base cutbacks + surface cutbacks." sqref="P29:W29" xr:uid="{B6592C40-3A7C-4553-83D3-3EC7790C5431}"/>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D84FF22C-4FD3-4153-9C26-9FB956A6960A}"/>
    <dataValidation allowBlank="1" showInputMessage="1" showErrorMessage="1" prompt="Enter linear feet of pipe by size in State Routes, including within intersections. _x000a_NOTE: don't include pipe outside of cartway." sqref="P38:P39 P53:P54" xr:uid="{920A9E6D-7E9B-47F4-95BF-0CC405947A65}"/>
    <dataValidation allowBlank="1" showInputMessage="1" showErrorMessage="1" prompt="Base Width (ft) = Trench Width (ft) + 2 feet. _x000a__x000a_NOTE: 2 feet is the total base cutback for trenches in State Routes, it accounts for 1 foot cutback to each side of the trench." sqref="Q38:Q39 Q53:Q54" xr:uid="{670F0388-5D73-4667-9699-1A6A195231D9}"/>
    <dataValidation allowBlank="1" showInputMessage="1" showErrorMessage="1" prompt="Enter linear feet of pipe by size in State Routes, EXCLUDING within intersections. _x000a_" sqref="T38:T39 T53:T54" xr:uid="{921E2954-FEF2-4099-907D-9CD93235FE4D}"/>
    <dataValidation allowBlank="1" showInputMessage="1" showErrorMessage="1" prompt="Surface Width (ft) = Trench Width (ft) + 2 feet. _x000a__x000a_NOTE: 2 feet is the total surface cutback for trenches in State Routes, it accounts for 1 foot cutback to each side of the trench." sqref="U38:U39 U53:U54" xr:uid="{101D078B-54B2-42C7-AB1F-5D880C88A48B}"/>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14BDA31E-DD7F-4033-AEB8-D3990D060514}"/>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24408924-D921-4288-9C9B-B2CB22D3EDDD}"/>
    <dataValidation allowBlank="1" showInputMessage="1" showErrorMessage="1" prompt="Enter pipe size, length and base factor for sewers in State Routes._x000a__x000a_NOTE: Base factor is base width for State 10&quot; Concrete Base / 9." sqref="P61:S61" xr:uid="{FA4120BD-DEC3-4B6A-9E95-9DEA967CA490}"/>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19CFF8C4-0104-42D8-B9FD-F1980FB30DFB}"/>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36EAE4C0-F0FA-4547-8C2D-BA7CF7161DB3}"/>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D808C6B2-0296-48EE-ABBB-C412B0E2532B}"/>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E7320701-BDBD-4B7F-B717-C709CEC9677B}"/>
    <dataValidation allowBlank="1" showInputMessage="1" showErrorMessage="1" prompt="Enter the size, material, and length of the existing sewer(s) to be lined." sqref="N70" xr:uid="{39044583-67AC-4484-BEAD-6B124B2F49A1}"/>
    <dataValidation allowBlank="1" showInputMessage="1" showErrorMessage="1" prompt="Enter the number of existing manholes to be lined." sqref="T70:V70" xr:uid="{9F8F9EE8-96CB-4B53-9009-C95A04CC91CB}"/>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604549B0-AC5B-452D-A597-C4B2CC1C8637}"/>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76720717-9943-4592-8E5A-E977BB46A0F5}"/>
    <dataValidation allowBlank="1" showInputMessage="1" showErrorMessage="1" prompt="Enter length and width of driveway disturbed. Depending on the area disturbed relative to the total area of the driveway, the driveway may have to be partially or fully replaced." sqref="J77:M77" xr:uid="{4974AD61-9F99-4F0F-9E18-A2720BB0299F}"/>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F9E909E0-CFD3-4944-B652-BE1881FFB7AB}"/>
    <dataValidation allowBlank="1" showInputMessage="1" showErrorMessage="1" prompt="Enter the number of ramps triggered by the sewer reconstruction or lining. " sqref="N80:P80" xr:uid="{93796C23-C426-4AE4-920B-BE99B84491D3}"/>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FF15ACA6-BA6D-4079-B66E-ABC3BDB65BDD}"/>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022C10CE-BCD5-4397-96D2-51154101FD77}"/>
    <dataValidation allowBlank="1" showInputMessage="1" showErrorMessage="1" prompt="Enter the number of proposed inlets by size/type and the number of existing inlets to be abandoned." sqref="N85:P85" xr:uid="{B4746BF0-AEFF-481F-894A-02862F3486CE}"/>
    <dataValidation allowBlank="1" showInputMessage="1" showErrorMessage="1" prompt="Enter the number of manholes by kind." sqref="K85:M85" xr:uid="{91B737CD-DD26-4EE1-83C6-D5786D46BD6D}"/>
    <dataValidation allowBlank="1" showInputMessage="1" showErrorMessage="1" prompt="Enter the number(s) and length(s) of 6&quot; DIP lateral replacements from the sewer to the curb trap._x000a_" sqref="E87" xr:uid="{605CCDE7-ED0B-4E81-B229-6E15D90C186D}"/>
    <dataValidation allowBlank="1" showInputMessage="1" showErrorMessage="1" prompt="Update the number of total pages." sqref="A94:W94" xr:uid="{3C78950F-7AFE-4EC5-A2AF-AC327738C61E}"/>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25E58ABC-E31B-4A0B-AAD0-1D5DADB7D8AF}"/>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38E28169-395B-4DE7-AA91-DD6BF585AC7F}"/>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14934621-861D-4E31-954D-C615FF7A1251}"/>
  </dataValidations>
  <pageMargins left="0.25" right="0.25" top="0.75" bottom="0.75" header="0.3" footer="0.3"/>
  <pageSetup paperSize="17" scale="55"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BA1B9-7B9B-4A4B-BF49-F5348A2F915D}">
  <sheetPr>
    <pageSetUpPr fitToPage="1"/>
  </sheetPr>
  <dimension ref="A1:AF94"/>
  <sheetViews>
    <sheetView showZeros="0" zoomScale="85" zoomScaleNormal="85" workbookViewId="0">
      <pane ySplit="1" topLeftCell="A62" activePane="bottomLeft" state="frozen"/>
      <selection pane="bottomLeft" activeCell="G93" sqref="G93"/>
    </sheetView>
  </sheetViews>
  <sheetFormatPr defaultRowHeight="15" x14ac:dyDescent="0.25"/>
  <cols>
    <col min="1" max="1" width="9.140625" customWidth="1"/>
    <col min="2" max="2" width="10.85546875" customWidth="1"/>
    <col min="3" max="3" width="11.5703125" customWidth="1"/>
    <col min="4" max="4" width="12.7109375" bestFit="1" customWidth="1"/>
    <col min="5" max="5" width="11.42578125" customWidth="1"/>
    <col min="6" max="6" width="10.710937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U2" s="86"/>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1"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56" t="s">
        <v>5</v>
      </c>
      <c r="L86" s="65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60" t="s">
        <v>206</v>
      </c>
      <c r="L87" s="661"/>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24"/>
      <c r="M91" s="354"/>
      <c r="N91" s="610" t="s">
        <v>203</v>
      </c>
      <c r="O91" s="611"/>
      <c r="P91" s="354"/>
      <c r="R91" s="140"/>
      <c r="S91" s="141"/>
      <c r="T91" s="141"/>
      <c r="U91" s="141"/>
      <c r="V91" s="142"/>
      <c r="W91" s="143"/>
    </row>
    <row r="92" spans="1:23" ht="15.75" customHeight="1" thickBot="1" x14ac:dyDescent="0.3">
      <c r="A92" s="443"/>
      <c r="B92" s="355"/>
      <c r="C92" s="333"/>
      <c r="D92" s="352">
        <f>B92*C92</f>
        <v>0</v>
      </c>
      <c r="E92" s="401"/>
      <c r="F92" s="401"/>
      <c r="G92" s="352">
        <f t="shared" si="20"/>
        <v>0</v>
      </c>
      <c r="H92" s="355"/>
      <c r="I92" s="333"/>
      <c r="J92" s="352">
        <f>H92*I92</f>
        <v>0</v>
      </c>
      <c r="K92" s="658" t="s">
        <v>241</v>
      </c>
      <c r="L92" s="659"/>
      <c r="M92" s="354"/>
      <c r="N92" s="612" t="s">
        <v>204</v>
      </c>
      <c r="O92" s="613"/>
      <c r="P92" s="354"/>
      <c r="R92" s="140"/>
      <c r="S92" s="141"/>
      <c r="T92" s="141"/>
      <c r="U92" s="141"/>
      <c r="V92" s="142"/>
      <c r="W92" s="143"/>
    </row>
    <row r="93" spans="1:23" ht="15.75"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303</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B85:J85"/>
    <mergeCell ref="H86:J86"/>
    <mergeCell ref="K93:L93"/>
    <mergeCell ref="N93:O93"/>
    <mergeCell ref="A94:W94"/>
    <mergeCell ref="K89:L89"/>
    <mergeCell ref="N89:O89"/>
    <mergeCell ref="K90:L90"/>
    <mergeCell ref="N90:O90"/>
    <mergeCell ref="K91:L91"/>
    <mergeCell ref="N91:O91"/>
  </mergeCells>
  <conditionalFormatting sqref="P5 T5 B5 M3:U3 B6:S6 J21:O22 B7:O7 U6:W6 P29 X12:AD14 X15:X25 AD15:AD25 X58:AD66 X47:X57 AD47:AD57 B68 M69:M75 AB67:AB76 B76 T74:U75 X5:Y11 AB5:AD11 AB1:AB4 M1:O1 M2:S2 Z2:AA11 B8:W19 G23:W27 X26:AD46 S31:S34 V2:Y4 Q1:AA1">
    <cfRule type="cellIs" dxfId="3254" priority="199" stopIfTrue="1" operator="equal">
      <formula>0</formula>
    </cfRule>
  </conditionalFormatting>
  <conditionalFormatting sqref="K1">
    <cfRule type="cellIs" dxfId="3253" priority="197" stopIfTrue="1" operator="equal">
      <formula>0</formula>
    </cfRule>
  </conditionalFormatting>
  <conditionalFormatting sqref="D1 B1">
    <cfRule type="cellIs" dxfId="3252" priority="198" stopIfTrue="1" operator="equal">
      <formula>0</formula>
    </cfRule>
  </conditionalFormatting>
  <conditionalFormatting sqref="Z1">
    <cfRule type="cellIs" dxfId="3251" priority="196" stopIfTrue="1" operator="equal">
      <formula>0</formula>
    </cfRule>
  </conditionalFormatting>
  <conditionalFormatting sqref="A2 D2 L2">
    <cfRule type="cellIs" dxfId="3250" priority="195" stopIfTrue="1" operator="equal">
      <formula>0</formula>
    </cfRule>
  </conditionalFormatting>
  <conditionalFormatting sqref="K2">
    <cfRule type="cellIs" dxfId="3249" priority="194" stopIfTrue="1" operator="equal">
      <formula>0</formula>
    </cfRule>
  </conditionalFormatting>
  <conditionalFormatting sqref="R77 W78:W92 R78:U92">
    <cfRule type="cellIs" dxfId="3248" priority="193" stopIfTrue="1" operator="equal">
      <formula>0</formula>
    </cfRule>
  </conditionalFormatting>
  <conditionalFormatting sqref="Z1">
    <cfRule type="cellIs" dxfId="3247" priority="192" stopIfTrue="1" operator="equal">
      <formula>0</formula>
    </cfRule>
  </conditionalFormatting>
  <conditionalFormatting sqref="B83:C83">
    <cfRule type="cellIs" dxfId="3246" priority="189" stopIfTrue="1" operator="equal">
      <formula>0</formula>
    </cfRule>
  </conditionalFormatting>
  <conditionalFormatting sqref="E83">
    <cfRule type="cellIs" dxfId="3245" priority="188" stopIfTrue="1" operator="equal">
      <formula>0</formula>
    </cfRule>
  </conditionalFormatting>
  <conditionalFormatting sqref="E79:E82">
    <cfRule type="cellIs" dxfId="3244" priority="190" stopIfTrue="1" operator="equal">
      <formula>0</formula>
    </cfRule>
  </conditionalFormatting>
  <conditionalFormatting sqref="B77 B78:E78 B79:C82">
    <cfRule type="cellIs" dxfId="3243" priority="191" stopIfTrue="1" operator="equal">
      <formula>0</formula>
    </cfRule>
  </conditionalFormatting>
  <conditionalFormatting sqref="D83">
    <cfRule type="cellIs" dxfId="3242" priority="187" stopIfTrue="1" operator="equal">
      <formula>0</formula>
    </cfRule>
  </conditionalFormatting>
  <conditionalFormatting sqref="J77">
    <cfRule type="cellIs" dxfId="3241" priority="186" stopIfTrue="1" operator="equal">
      <formula>0</formula>
    </cfRule>
  </conditionalFormatting>
  <conditionalFormatting sqref="B20 B21:E22 B23:F27">
    <cfRule type="cellIs" dxfId="3240" priority="185" stopIfTrue="1" operator="equal">
      <formula>0</formula>
    </cfRule>
  </conditionalFormatting>
  <conditionalFormatting sqref="P20">
    <cfRule type="cellIs" dxfId="3239" priority="184" stopIfTrue="1" operator="equal">
      <formula>0</formula>
    </cfRule>
  </conditionalFormatting>
  <conditionalFormatting sqref="T20">
    <cfRule type="cellIs" dxfId="3238" priority="183" stopIfTrue="1" operator="equal">
      <formula>0</formula>
    </cfRule>
  </conditionalFormatting>
  <conditionalFormatting sqref="X67:AA67">
    <cfRule type="cellIs" dxfId="3237" priority="182" stopIfTrue="1" operator="equal">
      <formula>0</formula>
    </cfRule>
  </conditionalFormatting>
  <conditionalFormatting sqref="F21:I22">
    <cfRule type="cellIs" dxfId="3236" priority="181" stopIfTrue="1" operator="equal">
      <formula>0</formula>
    </cfRule>
  </conditionalFormatting>
  <conditionalFormatting sqref="T21">
    <cfRule type="cellIs" dxfId="3235" priority="176" stopIfTrue="1" operator="equal">
      <formula>0</formula>
    </cfRule>
  </conditionalFormatting>
  <conditionalFormatting sqref="U21:W21">
    <cfRule type="cellIs" dxfId="3234" priority="177" stopIfTrue="1" operator="equal">
      <formula>0</formula>
    </cfRule>
  </conditionalFormatting>
  <conditionalFormatting sqref="I31 K31:L31 I28:O30 I32:M34 N31:O34">
    <cfRule type="cellIs" dxfId="3233" priority="180" stopIfTrue="1" operator="equal">
      <formula>0</formula>
    </cfRule>
  </conditionalFormatting>
  <conditionalFormatting sqref="P21:S21">
    <cfRule type="cellIs" dxfId="3232" priority="179" stopIfTrue="1" operator="equal">
      <formula>0</formula>
    </cfRule>
  </conditionalFormatting>
  <conditionalFormatting sqref="T6">
    <cfRule type="cellIs" dxfId="3231" priority="178" stopIfTrue="1" operator="equal">
      <formula>0</formula>
    </cfRule>
  </conditionalFormatting>
  <conditionalFormatting sqref="P35:S35">
    <cfRule type="cellIs" dxfId="3230" priority="162" stopIfTrue="1" operator="equal">
      <formula>0</formula>
    </cfRule>
  </conditionalFormatting>
  <conditionalFormatting sqref="Q63:Q66">
    <cfRule type="cellIs" dxfId="3229" priority="132" stopIfTrue="1" operator="equal">
      <formula>0</formula>
    </cfRule>
  </conditionalFormatting>
  <conditionalFormatting sqref="B35:E35">
    <cfRule type="cellIs" dxfId="3228" priority="175" stopIfTrue="1" operator="equal">
      <formula>0</formula>
    </cfRule>
  </conditionalFormatting>
  <conditionalFormatting sqref="T35">
    <cfRule type="cellIs" dxfId="3227" priority="151" stopIfTrue="1" operator="equal">
      <formula>0</formula>
    </cfRule>
  </conditionalFormatting>
  <conditionalFormatting sqref="W35">
    <cfRule type="cellIs" dxfId="3226" priority="156" stopIfTrue="1" operator="equal">
      <formula>0</formula>
    </cfRule>
  </conditionalFormatting>
  <conditionalFormatting sqref="W35">
    <cfRule type="cellIs" dxfId="3225" priority="155" stopIfTrue="1" operator="equal">
      <formula>0</formula>
    </cfRule>
  </conditionalFormatting>
  <conditionalFormatting sqref="U35">
    <cfRule type="cellIs" dxfId="3224" priority="153" stopIfTrue="1" operator="equal">
      <formula>0</formula>
    </cfRule>
  </conditionalFormatting>
  <conditionalFormatting sqref="U35">
    <cfRule type="cellIs" dxfId="3223" priority="152" stopIfTrue="1" operator="equal">
      <formula>0</formula>
    </cfRule>
  </conditionalFormatting>
  <conditionalFormatting sqref="J35">
    <cfRule type="cellIs" dxfId="3222" priority="174" stopIfTrue="1" operator="equal">
      <formula>0</formula>
    </cfRule>
  </conditionalFormatting>
  <conditionalFormatting sqref="P37 T37 B37 G58:Q59 J53:O54 B38:E39 V38:W38 P61 B40:D51 G55:G57 S55:T56 F40:P51 S40:T51 W40:W51 T58:U59 T57 S57:S59 W55:W59 I55:P57 G38:G39 J38:O39 R38:S38">
    <cfRule type="cellIs" dxfId="3221" priority="150" stopIfTrue="1" operator="equal">
      <formula>0</formula>
    </cfRule>
  </conditionalFormatting>
  <conditionalFormatting sqref="U67">
    <cfRule type="cellIs" dxfId="3220" priority="121" stopIfTrue="1" operator="equal">
      <formula>0</formula>
    </cfRule>
  </conditionalFormatting>
  <conditionalFormatting sqref="V67">
    <cfRule type="cellIs" dxfId="3219" priority="122" stopIfTrue="1" operator="equal">
      <formula>0</formula>
    </cfRule>
  </conditionalFormatting>
  <conditionalFormatting sqref="V35">
    <cfRule type="cellIs" dxfId="3218" priority="154" stopIfTrue="1" operator="equal">
      <formula>0</formula>
    </cfRule>
  </conditionalFormatting>
  <conditionalFormatting sqref="V35">
    <cfRule type="cellIs" dxfId="3217" priority="157" stopIfTrue="1" operator="equal">
      <formula>0</formula>
    </cfRule>
  </conditionalFormatting>
  <conditionalFormatting sqref="I63 K63:L63 I61:O62 I64:M66 N63:O66">
    <cfRule type="cellIs" dxfId="3216" priority="145" stopIfTrue="1" operator="equal">
      <formula>0</formula>
    </cfRule>
  </conditionalFormatting>
  <conditionalFormatting sqref="R53:S53">
    <cfRule type="cellIs" dxfId="3215" priority="144" stopIfTrue="1" operator="equal">
      <formula>0</formula>
    </cfRule>
  </conditionalFormatting>
  <conditionalFormatting sqref="L35:M35">
    <cfRule type="cellIs" dxfId="3214" priority="173" stopIfTrue="1" operator="equal">
      <formula>0</formula>
    </cfRule>
  </conditionalFormatting>
  <conditionalFormatting sqref="N35">
    <cfRule type="cellIs" dxfId="3213" priority="172" stopIfTrue="1" operator="equal">
      <formula>0</formula>
    </cfRule>
  </conditionalFormatting>
  <conditionalFormatting sqref="T52">
    <cfRule type="cellIs" dxfId="3212" priority="147" stopIfTrue="1" operator="equal">
      <formula>0</formula>
    </cfRule>
  </conditionalFormatting>
  <conditionalFormatting sqref="V31:V34">
    <cfRule type="cellIs" dxfId="3211" priority="165" stopIfTrue="1" operator="equal">
      <formula>0</formula>
    </cfRule>
  </conditionalFormatting>
  <conditionalFormatting sqref="I35">
    <cfRule type="cellIs" dxfId="3210" priority="171" stopIfTrue="1" operator="equal">
      <formula>0</formula>
    </cfRule>
  </conditionalFormatting>
  <conditionalFormatting sqref="K70:L71 K74:L74 H73">
    <cfRule type="cellIs" dxfId="3209" priority="106" stopIfTrue="1" operator="equal">
      <formula>0</formula>
    </cfRule>
  </conditionalFormatting>
  <conditionalFormatting sqref="K35">
    <cfRule type="cellIs" dxfId="3208" priority="170" stopIfTrue="1" operator="equal">
      <formula>0</formula>
    </cfRule>
  </conditionalFormatting>
  <conditionalFormatting sqref="P28:R28">
    <cfRule type="cellIs" dxfId="3207" priority="169" stopIfTrue="1" operator="equal">
      <formula>0</formula>
    </cfRule>
  </conditionalFormatting>
  <conditionalFormatting sqref="S28">
    <cfRule type="cellIs" dxfId="3206" priority="168" stopIfTrue="1" operator="equal">
      <formula>0</formula>
    </cfRule>
  </conditionalFormatting>
  <conditionalFormatting sqref="T28:V28">
    <cfRule type="cellIs" dxfId="3205" priority="167" stopIfTrue="1" operator="equal">
      <formula>0</formula>
    </cfRule>
  </conditionalFormatting>
  <conditionalFormatting sqref="W28">
    <cfRule type="cellIs" dxfId="3204" priority="166" stopIfTrue="1" operator="equal">
      <formula>0</formula>
    </cfRule>
  </conditionalFormatting>
  <conditionalFormatting sqref="N67">
    <cfRule type="cellIs" dxfId="3203" priority="140" stopIfTrue="1" operator="equal">
      <formula>0</formula>
    </cfRule>
  </conditionalFormatting>
  <conditionalFormatting sqref="P60:R60">
    <cfRule type="cellIs" dxfId="3202" priority="137" stopIfTrue="1" operator="equal">
      <formula>0</formula>
    </cfRule>
  </conditionalFormatting>
  <conditionalFormatting sqref="Q31:Q34">
    <cfRule type="cellIs" dxfId="3201" priority="164" stopIfTrue="1" operator="equal">
      <formula>0</formula>
    </cfRule>
  </conditionalFormatting>
  <conditionalFormatting sqref="W67">
    <cfRule type="cellIs" dxfId="3200" priority="123" stopIfTrue="1" operator="equal">
      <formula>0</formula>
    </cfRule>
  </conditionalFormatting>
  <conditionalFormatting sqref="U67">
    <cfRule type="cellIs" dxfId="3199" priority="120" stopIfTrue="1" operator="equal">
      <formula>0</formula>
    </cfRule>
  </conditionalFormatting>
  <conditionalFormatting sqref="T67">
    <cfRule type="cellIs" dxfId="3198" priority="119" stopIfTrue="1" operator="equal">
      <formula>0</formula>
    </cfRule>
  </conditionalFormatting>
  <conditionalFormatting sqref="Q31:Q34">
    <cfRule type="cellIs" dxfId="3197" priority="163" stopIfTrue="1" operator="equal">
      <formula>0</formula>
    </cfRule>
  </conditionalFormatting>
  <conditionalFormatting sqref="P32">
    <cfRule type="cellIs" dxfId="3196" priority="161" stopIfTrue="1" operator="equal">
      <formula>0</formula>
    </cfRule>
  </conditionalFormatting>
  <conditionalFormatting sqref="S60">
    <cfRule type="cellIs" dxfId="3195" priority="136" stopIfTrue="1" operator="equal">
      <formula>0</formula>
    </cfRule>
  </conditionalFormatting>
  <conditionalFormatting sqref="T63:T66">
    <cfRule type="cellIs" dxfId="3194" priority="133" stopIfTrue="1" operator="equal">
      <formula>0</formula>
    </cfRule>
  </conditionalFormatting>
  <conditionalFormatting sqref="T63:T66">
    <cfRule type="cellIs" dxfId="3193" priority="128" stopIfTrue="1" operator="equal">
      <formula>0</formula>
    </cfRule>
  </conditionalFormatting>
  <conditionalFormatting sqref="P67:Q67">
    <cfRule type="cellIs" dxfId="3192" priority="130" stopIfTrue="1" operator="equal">
      <formula>0</formula>
    </cfRule>
  </conditionalFormatting>
  <conditionalFormatting sqref="V31:V34">
    <cfRule type="cellIs" dxfId="3191" priority="160" stopIfTrue="1" operator="equal">
      <formula>0</formula>
    </cfRule>
  </conditionalFormatting>
  <conditionalFormatting sqref="P31">
    <cfRule type="cellIs" dxfId="3190" priority="159" stopIfTrue="1" operator="equal">
      <formula>0</formula>
    </cfRule>
  </conditionalFormatting>
  <conditionalFormatting sqref="V67">
    <cfRule type="cellIs" dxfId="3189" priority="125" stopIfTrue="1" operator="equal">
      <formula>0</formula>
    </cfRule>
  </conditionalFormatting>
  <conditionalFormatting sqref="P67:Q67">
    <cfRule type="cellIs" dxfId="3188" priority="126" stopIfTrue="1" operator="equal">
      <formula>0</formula>
    </cfRule>
  </conditionalFormatting>
  <conditionalFormatting sqref="F35">
    <cfRule type="cellIs" dxfId="3187" priority="114" stopIfTrue="1" operator="equal">
      <formula>0</formula>
    </cfRule>
  </conditionalFormatting>
  <conditionalFormatting sqref="P35:S35">
    <cfRule type="cellIs" dxfId="3186" priority="158" stopIfTrue="1" operator="equal">
      <formula>0</formula>
    </cfRule>
  </conditionalFormatting>
  <conditionalFormatting sqref="G35">
    <cfRule type="cellIs" dxfId="3185" priority="113" stopIfTrue="1" operator="equal">
      <formula>0</formula>
    </cfRule>
  </conditionalFormatting>
  <conditionalFormatting sqref="B31 D31:E31 B28:H30 B32:F34 G31:H34">
    <cfRule type="cellIs" dxfId="3184" priority="115" stopIfTrue="1" operator="equal">
      <formula>0</formula>
    </cfRule>
  </conditionalFormatting>
  <conditionalFormatting sqref="U55:U57">
    <cfRule type="cellIs" dxfId="3183" priority="117" stopIfTrue="1" operator="equal">
      <formula>0</formula>
    </cfRule>
  </conditionalFormatting>
  <conditionalFormatting sqref="V53:W53">
    <cfRule type="cellIs" dxfId="3182" priority="143" stopIfTrue="1" operator="equal">
      <formula>0</formula>
    </cfRule>
  </conditionalFormatting>
  <conditionalFormatting sqref="B63 D63:E63 B61:H62 B64:F66 G63:H66">
    <cfRule type="cellIs" dxfId="3181" priority="111" stopIfTrue="1" operator="equal">
      <formula>0</formula>
    </cfRule>
  </conditionalFormatting>
  <conditionalFormatting sqref="B58:D59 B54:E54 F55:F59 B52:B53 E53 C55:D57">
    <cfRule type="cellIs" dxfId="3180" priority="149" stopIfTrue="1" operator="equal">
      <formula>0</formula>
    </cfRule>
  </conditionalFormatting>
  <conditionalFormatting sqref="P52">
    <cfRule type="cellIs" dxfId="3179" priority="148" stopIfTrue="1" operator="equal">
      <formula>0</formula>
    </cfRule>
  </conditionalFormatting>
  <conditionalFormatting sqref="G53:G54">
    <cfRule type="cellIs" dxfId="3178" priority="146" stopIfTrue="1" operator="equal">
      <formula>0</formula>
    </cfRule>
  </conditionalFormatting>
  <conditionalFormatting sqref="J67">
    <cfRule type="cellIs" dxfId="3177" priority="142" stopIfTrue="1" operator="equal">
      <formula>0</formula>
    </cfRule>
  </conditionalFormatting>
  <conditionalFormatting sqref="L67">
    <cfRule type="cellIs" dxfId="3176" priority="141" stopIfTrue="1" operator="equal">
      <formula>0</formula>
    </cfRule>
  </conditionalFormatting>
  <conditionalFormatting sqref="Q55:Q57">
    <cfRule type="cellIs" dxfId="3175" priority="118" stopIfTrue="1" operator="equal">
      <formula>0</formula>
    </cfRule>
  </conditionalFormatting>
  <conditionalFormatting sqref="W67">
    <cfRule type="cellIs" dxfId="3174" priority="124" stopIfTrue="1" operator="equal">
      <formula>0</formula>
    </cfRule>
  </conditionalFormatting>
  <conditionalFormatting sqref="AB21:AC24 Y21 Y15:AA20 AB15:AC16">
    <cfRule type="cellIs" dxfId="3173" priority="116" stopIfTrue="1" operator="equal">
      <formula>0</formula>
    </cfRule>
  </conditionalFormatting>
  <conditionalFormatting sqref="K67">
    <cfRule type="cellIs" dxfId="3172" priority="138" stopIfTrue="1" operator="equal">
      <formula>0</formula>
    </cfRule>
  </conditionalFormatting>
  <conditionalFormatting sqref="Q63:Q66">
    <cfRule type="cellIs" dxfId="3171" priority="131" stopIfTrue="1" operator="equal">
      <formula>0</formula>
    </cfRule>
  </conditionalFormatting>
  <conditionalFormatting sqref="I67">
    <cfRule type="cellIs" dxfId="3170" priority="139" stopIfTrue="1" operator="equal">
      <formula>0</formula>
    </cfRule>
  </conditionalFormatting>
  <conditionalFormatting sqref="T60:V60">
    <cfRule type="cellIs" dxfId="3169" priority="135" stopIfTrue="1" operator="equal">
      <formula>0</formula>
    </cfRule>
  </conditionalFormatting>
  <conditionalFormatting sqref="W60">
    <cfRule type="cellIs" dxfId="3168" priority="134" stopIfTrue="1" operator="equal">
      <formula>0</formula>
    </cfRule>
  </conditionalFormatting>
  <conditionalFormatting sqref="P64">
    <cfRule type="cellIs" dxfId="3167" priority="129" stopIfTrue="1" operator="equal">
      <formula>0</formula>
    </cfRule>
  </conditionalFormatting>
  <conditionalFormatting sqref="P63">
    <cfRule type="cellIs" dxfId="3166" priority="127" stopIfTrue="1" operator="equal">
      <formula>0</formula>
    </cfRule>
  </conditionalFormatting>
  <conditionalFormatting sqref="B67:E67">
    <cfRule type="cellIs" dxfId="3165" priority="112" stopIfTrue="1" operator="equal">
      <formula>0</formula>
    </cfRule>
  </conditionalFormatting>
  <conditionalFormatting sqref="G67">
    <cfRule type="cellIs" dxfId="3164" priority="109" stopIfTrue="1" operator="equal">
      <formula>0</formula>
    </cfRule>
  </conditionalFormatting>
  <conditionalFormatting sqref="F67">
    <cfRule type="cellIs" dxfId="3163" priority="110" stopIfTrue="1" operator="equal">
      <formula>0</formula>
    </cfRule>
  </conditionalFormatting>
  <conditionalFormatting sqref="E70:F74">
    <cfRule type="cellIs" dxfId="3162" priority="107" stopIfTrue="1" operator="equal">
      <formula>0</formula>
    </cfRule>
  </conditionalFormatting>
  <conditionalFormatting sqref="AB53:AC56 Y53 Y48:AA52 AB48:AC48">
    <cfRule type="cellIs" dxfId="3161" priority="108" stopIfTrue="1" operator="equal">
      <formula>0</formula>
    </cfRule>
  </conditionalFormatting>
  <conditionalFormatting sqref="P87:P93 N85:N92">
    <cfRule type="cellIs" dxfId="3160" priority="82" stopIfTrue="1" operator="equal">
      <formula>0</formula>
    </cfRule>
  </conditionalFormatting>
  <conditionalFormatting sqref="T61">
    <cfRule type="cellIs" dxfId="3159" priority="105" stopIfTrue="1" operator="equal">
      <formula>0</formula>
    </cfRule>
  </conditionalFormatting>
  <conditionalFormatting sqref="S67">
    <cfRule type="cellIs" dxfId="3158" priority="104" stopIfTrue="1" operator="equal">
      <formula>0</formula>
    </cfRule>
  </conditionalFormatting>
  <conditionalFormatting sqref="S67">
    <cfRule type="cellIs" dxfId="3157" priority="103" stopIfTrue="1" operator="equal">
      <formula>0</formula>
    </cfRule>
  </conditionalFormatting>
  <conditionalFormatting sqref="R67">
    <cfRule type="cellIs" dxfId="3156" priority="102" stopIfTrue="1" operator="equal">
      <formula>0</formula>
    </cfRule>
  </conditionalFormatting>
  <conditionalFormatting sqref="F83:G83">
    <cfRule type="cellIs" dxfId="3155" priority="99" stopIfTrue="1" operator="equal">
      <formula>0</formula>
    </cfRule>
  </conditionalFormatting>
  <conditionalFormatting sqref="I83">
    <cfRule type="cellIs" dxfId="3154" priority="98" stopIfTrue="1" operator="equal">
      <formula>0</formula>
    </cfRule>
  </conditionalFormatting>
  <conditionalFormatting sqref="I79:I82">
    <cfRule type="cellIs" dxfId="3153" priority="100" stopIfTrue="1" operator="equal">
      <formula>0</formula>
    </cfRule>
  </conditionalFormatting>
  <conditionalFormatting sqref="F77 F78:I78 F79:G82">
    <cfRule type="cellIs" dxfId="3152" priority="101" stopIfTrue="1" operator="equal">
      <formula>0</formula>
    </cfRule>
  </conditionalFormatting>
  <conditionalFormatting sqref="H83">
    <cfRule type="cellIs" dxfId="3151" priority="97" stopIfTrue="1" operator="equal">
      <formula>0</formula>
    </cfRule>
  </conditionalFormatting>
  <conditionalFormatting sqref="J83:K83">
    <cfRule type="cellIs" dxfId="3150" priority="94" stopIfTrue="1" operator="equal">
      <formula>0</formula>
    </cfRule>
  </conditionalFormatting>
  <conditionalFormatting sqref="M83">
    <cfRule type="cellIs" dxfId="3149" priority="93" stopIfTrue="1" operator="equal">
      <formula>0</formula>
    </cfRule>
  </conditionalFormatting>
  <conditionalFormatting sqref="M79:M82">
    <cfRule type="cellIs" dxfId="3148" priority="95" stopIfTrue="1" operator="equal">
      <formula>0</formula>
    </cfRule>
  </conditionalFormatting>
  <conditionalFormatting sqref="J78:M78 J79:K82">
    <cfRule type="cellIs" dxfId="3147" priority="96" stopIfTrue="1" operator="equal">
      <formula>0</formula>
    </cfRule>
  </conditionalFormatting>
  <conditionalFormatting sqref="L83">
    <cfRule type="cellIs" dxfId="3146" priority="92" stopIfTrue="1" operator="equal">
      <formula>0</formula>
    </cfRule>
  </conditionalFormatting>
  <conditionalFormatting sqref="N83">
    <cfRule type="cellIs" dxfId="3145" priority="91" stopIfTrue="1" operator="equal">
      <formula>0</formula>
    </cfRule>
  </conditionalFormatting>
  <conditionalFormatting sqref="N78">
    <cfRule type="cellIs" dxfId="3144" priority="87" stopIfTrue="1" operator="equal">
      <formula>0</formula>
    </cfRule>
  </conditionalFormatting>
  <conditionalFormatting sqref="N79:O79">
    <cfRule type="cellIs" dxfId="3143" priority="90" stopIfTrue="1" operator="equal">
      <formula>0</formula>
    </cfRule>
  </conditionalFormatting>
  <conditionalFormatting sqref="O79">
    <cfRule type="cellIs" dxfId="3142" priority="88" stopIfTrue="1" operator="equal">
      <formula>0</formula>
    </cfRule>
  </conditionalFormatting>
  <conditionalFormatting sqref="P79">
    <cfRule type="cellIs" dxfId="3141" priority="89" stopIfTrue="1" operator="equal">
      <formula>0</formula>
    </cfRule>
  </conditionalFormatting>
  <conditionalFormatting sqref="P78">
    <cfRule type="cellIs" dxfId="3140" priority="86" stopIfTrue="1" operator="equal">
      <formula>0</formula>
    </cfRule>
  </conditionalFormatting>
  <conditionalFormatting sqref="P79">
    <cfRule type="cellIs" dxfId="3139" priority="85" stopIfTrue="1" operator="equal">
      <formula>0</formula>
    </cfRule>
  </conditionalFormatting>
  <conditionalFormatting sqref="O79">
    <cfRule type="cellIs" dxfId="3138" priority="83" stopIfTrue="1" operator="equal">
      <formula>0</formula>
    </cfRule>
  </conditionalFormatting>
  <conditionalFormatting sqref="O78">
    <cfRule type="cellIs" dxfId="3137" priority="84" stopIfTrue="1" operator="equal">
      <formula>0</formula>
    </cfRule>
  </conditionalFormatting>
  <conditionalFormatting sqref="P86">
    <cfRule type="cellIs" dxfId="3136" priority="81" stopIfTrue="1" operator="equal">
      <formula>0</formula>
    </cfRule>
  </conditionalFormatting>
  <conditionalFormatting sqref="K90">
    <cfRule type="cellIs" dxfId="3135" priority="78" stopIfTrue="1" operator="equal">
      <formula>0</formula>
    </cfRule>
  </conditionalFormatting>
  <conditionalFormatting sqref="M87:M93 K85:K89 K91">
    <cfRule type="cellIs" dxfId="3134" priority="80" stopIfTrue="1" operator="equal">
      <formula>0</formula>
    </cfRule>
  </conditionalFormatting>
  <conditionalFormatting sqref="M86">
    <cfRule type="cellIs" dxfId="3133" priority="79" stopIfTrue="1" operator="equal">
      <formula>0</formula>
    </cfRule>
  </conditionalFormatting>
  <conditionalFormatting sqref="Q40:Q51">
    <cfRule type="cellIs" dxfId="3132" priority="60" stopIfTrue="1" operator="equal">
      <formula>0</formula>
    </cfRule>
  </conditionalFormatting>
  <conditionalFormatting sqref="E40:E51">
    <cfRule type="cellIs" dxfId="3131" priority="61" stopIfTrue="1" operator="equal">
      <formula>0</formula>
    </cfRule>
  </conditionalFormatting>
  <conditionalFormatting sqref="R40:R51">
    <cfRule type="cellIs" dxfId="3130" priority="59" stopIfTrue="1" operator="equal">
      <formula>0</formula>
    </cfRule>
  </conditionalFormatting>
  <conditionalFormatting sqref="U40:U51">
    <cfRule type="cellIs" dxfId="3129" priority="58" stopIfTrue="1" operator="equal">
      <formula>0</formula>
    </cfRule>
  </conditionalFormatting>
  <conditionalFormatting sqref="V40:V51">
    <cfRule type="cellIs" dxfId="3128" priority="57" stopIfTrue="1" operator="equal">
      <formula>0</formula>
    </cfRule>
  </conditionalFormatting>
  <conditionalFormatting sqref="E55:E59">
    <cfRule type="cellIs" dxfId="3127" priority="56" stopIfTrue="1" operator="equal">
      <formula>0</formula>
    </cfRule>
  </conditionalFormatting>
  <conditionalFormatting sqref="R55:R59">
    <cfRule type="cellIs" dxfId="3126" priority="55" stopIfTrue="1" operator="equal">
      <formula>0</formula>
    </cfRule>
  </conditionalFormatting>
  <conditionalFormatting sqref="V55:V59">
    <cfRule type="cellIs" dxfId="3125" priority="54" stopIfTrue="1" operator="equal">
      <formula>0</formula>
    </cfRule>
  </conditionalFormatting>
  <conditionalFormatting sqref="M67">
    <cfRule type="cellIs" dxfId="3124" priority="53" stopIfTrue="1" operator="equal">
      <formula>0</formula>
    </cfRule>
  </conditionalFormatting>
  <conditionalFormatting sqref="W63:W66">
    <cfRule type="cellIs" dxfId="3123" priority="52" stopIfTrue="1" operator="equal">
      <formula>0</formula>
    </cfRule>
  </conditionalFormatting>
  <conditionalFormatting sqref="S63:S66">
    <cfRule type="cellIs" dxfId="3122" priority="51" stopIfTrue="1" operator="equal">
      <formula>0</formula>
    </cfRule>
  </conditionalFormatting>
  <conditionalFormatting sqref="H55:H57">
    <cfRule type="cellIs" dxfId="3121" priority="50" stopIfTrue="1" operator="equal">
      <formula>0</formula>
    </cfRule>
  </conditionalFormatting>
  <conditionalFormatting sqref="T31:T34">
    <cfRule type="cellIs" dxfId="3120" priority="49" stopIfTrue="1" operator="equal">
      <formula>0</formula>
    </cfRule>
  </conditionalFormatting>
  <conditionalFormatting sqref="F38:F39">
    <cfRule type="cellIs" dxfId="3119" priority="48" stopIfTrue="1" operator="equal">
      <formula>0</formula>
    </cfRule>
  </conditionalFormatting>
  <conditionalFormatting sqref="H38:I39">
    <cfRule type="cellIs" dxfId="3118" priority="47" stopIfTrue="1" operator="equal">
      <formula>0</formula>
    </cfRule>
  </conditionalFormatting>
  <conditionalFormatting sqref="P38:Q38">
    <cfRule type="cellIs" dxfId="3117" priority="46" stopIfTrue="1" operator="equal">
      <formula>0</formula>
    </cfRule>
  </conditionalFormatting>
  <conditionalFormatting sqref="U38">
    <cfRule type="cellIs" dxfId="3116" priority="45" stopIfTrue="1" operator="equal">
      <formula>0</formula>
    </cfRule>
  </conditionalFormatting>
  <conditionalFormatting sqref="T38">
    <cfRule type="cellIs" dxfId="3115" priority="44" stopIfTrue="1" operator="equal">
      <formula>0</formula>
    </cfRule>
  </conditionalFormatting>
  <conditionalFormatting sqref="I53:I54">
    <cfRule type="cellIs" dxfId="3114" priority="42" stopIfTrue="1" operator="equal">
      <formula>0</formula>
    </cfRule>
  </conditionalFormatting>
  <conditionalFormatting sqref="F53:F54">
    <cfRule type="cellIs" dxfId="3113" priority="43" stopIfTrue="1" operator="equal">
      <formula>0</formula>
    </cfRule>
  </conditionalFormatting>
  <conditionalFormatting sqref="P53:Q53">
    <cfRule type="cellIs" dxfId="3112" priority="41" stopIfTrue="1" operator="equal">
      <formula>0</formula>
    </cfRule>
  </conditionalFormatting>
  <conditionalFormatting sqref="U53">
    <cfRule type="cellIs" dxfId="3111" priority="40" stopIfTrue="1" operator="equal">
      <formula>0</formula>
    </cfRule>
  </conditionalFormatting>
  <conditionalFormatting sqref="T53">
    <cfRule type="cellIs" dxfId="3110" priority="39" stopIfTrue="1" operator="equal">
      <formula>0</formula>
    </cfRule>
  </conditionalFormatting>
  <conditionalFormatting sqref="B60:H60">
    <cfRule type="cellIs" dxfId="3109" priority="38" stopIfTrue="1" operator="equal">
      <formula>0</formula>
    </cfRule>
  </conditionalFormatting>
  <conditionalFormatting sqref="I60:O60">
    <cfRule type="cellIs" dxfId="3108" priority="37" stopIfTrue="1" operator="equal">
      <formula>0</formula>
    </cfRule>
  </conditionalFormatting>
  <conditionalFormatting sqref="Y47:AC47">
    <cfRule type="cellIs" dxfId="3107" priority="36" stopIfTrue="1" operator="equal">
      <formula>0</formula>
    </cfRule>
  </conditionalFormatting>
  <conditionalFormatting sqref="N80">
    <cfRule type="cellIs" dxfId="3106" priority="35" stopIfTrue="1" operator="equal">
      <formula>0</formula>
    </cfRule>
  </conditionalFormatting>
  <conditionalFormatting sqref="H53:H54">
    <cfRule type="cellIs" dxfId="3105" priority="34" stopIfTrue="1" operator="equal">
      <formula>0</formula>
    </cfRule>
  </conditionalFormatting>
  <conditionalFormatting sqref="C53:D53">
    <cfRule type="cellIs" dxfId="3104" priority="33" stopIfTrue="1" operator="equal">
      <formula>0</formula>
    </cfRule>
  </conditionalFormatting>
  <conditionalFormatting sqref="B55:B57">
    <cfRule type="cellIs" dxfId="3103" priority="32" stopIfTrue="1" operator="equal">
      <formula>0</formula>
    </cfRule>
  </conditionalFormatting>
  <conditionalFormatting sqref="B93:C93">
    <cfRule type="cellIs" dxfId="170" priority="7" stopIfTrue="1" operator="equal">
      <formula>0</formula>
    </cfRule>
  </conditionalFormatting>
  <conditionalFormatting sqref="D88:D92">
    <cfRule type="cellIs" dxfId="169" priority="9" stopIfTrue="1" operator="equal">
      <formula>0</formula>
    </cfRule>
  </conditionalFormatting>
  <conditionalFormatting sqref="D93">
    <cfRule type="cellIs" dxfId="168" priority="8" stopIfTrue="1" operator="equal">
      <formula>0</formula>
    </cfRule>
  </conditionalFormatting>
  <conditionalFormatting sqref="G93">
    <cfRule type="cellIs" dxfId="167" priority="6" stopIfTrue="1" operator="equal">
      <formula>0</formula>
    </cfRule>
  </conditionalFormatting>
  <conditionalFormatting sqref="H93:I93">
    <cfRule type="cellIs" dxfId="166" priority="4" stopIfTrue="1" operator="equal">
      <formula>0</formula>
    </cfRule>
  </conditionalFormatting>
  <conditionalFormatting sqref="J93">
    <cfRule type="cellIs" dxfId="165" priority="5" stopIfTrue="1" operator="equal">
      <formula>0</formula>
    </cfRule>
  </conditionalFormatting>
  <conditionalFormatting sqref="E93:F93">
    <cfRule type="cellIs" dxfId="164" priority="3" stopIfTrue="1" operator="equal">
      <formula>0</formula>
    </cfRule>
  </conditionalFormatting>
  <conditionalFormatting sqref="G88:G92">
    <cfRule type="cellIs" dxfId="163" priority="2" stopIfTrue="1" operator="equal">
      <formula>0</formula>
    </cfRule>
  </conditionalFormatting>
  <conditionalFormatting sqref="J88:J92">
    <cfRule type="cellIs" dxfId="162"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3398E7F6-C9D9-4CBA-A500-F76A4D5C5F97}"/>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53:D53 C21:D21" xr:uid="{3DC2A3E9-D087-4571-985A-E3D5917208B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53:H54 H21:H22" xr:uid="{C454917F-3353-4947-BB07-93277833D0AC}"/>
    <dataValidation allowBlank="1" showInputMessage="1" showErrorMessage="1" prompt="Update the number of total pages." sqref="A94:W94" xr:uid="{9851CCE4-F074-4ABF-8378-A10E3CBFA236}"/>
    <dataValidation allowBlank="1" showInputMessage="1" showErrorMessage="1" prompt="Enter the number(s) and length(s) of 6&quot; DIP lateral replacements from the sewer to the curb trap._x000a_" sqref="E87" xr:uid="{114CEF1F-AD57-4A54-96C8-709DD36BDA0A}"/>
    <dataValidation allowBlank="1" showInputMessage="1" showErrorMessage="1" prompt="Enter the number of manholes by kind." sqref="K85:M85" xr:uid="{3966A3F9-06D8-4343-98C5-FA4A9239EA4E}"/>
    <dataValidation allowBlank="1" showInputMessage="1" showErrorMessage="1" prompt="Enter the number of proposed inlets by size/type and the number of existing inlets to be abandoned." sqref="N85:P85" xr:uid="{3019499A-930E-48CA-8D2D-84B47016F1E6}"/>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8F5B8DC1-4DCE-46E3-B770-F73801D1DB36}"/>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E1980B37-2338-439A-9E1E-20D4D095C277}"/>
    <dataValidation allowBlank="1" showInputMessage="1" showErrorMessage="1" prompt="Enter the number of ramps triggered by the sewer reconstruction or lining. " sqref="N80:P80" xr:uid="{95D6CAAE-4665-4244-A0AB-92F5B3B08F2D}"/>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97D250CF-852B-4703-A863-357067D6DC1E}"/>
    <dataValidation allowBlank="1" showInputMessage="1" showErrorMessage="1" prompt="Enter length and width of driveway disturbed. Depending on the area disturbed relative to the total area of the driveway, the driveway may have to be partially or fully replaced." sqref="J77:M77" xr:uid="{39B48926-784F-4FE0-9C54-195465A30C48}"/>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F5257967-43DC-4805-BE5E-75C1D6990F70}"/>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88486CFB-EF4E-47FC-B226-F664FAC61C40}"/>
    <dataValidation allowBlank="1" showInputMessage="1" showErrorMessage="1" prompt="Enter the number of existing manholes to be lined." sqref="T70:V70" xr:uid="{9FB1CA74-6E82-472A-9D32-800779BA724F}"/>
    <dataValidation allowBlank="1" showInputMessage="1" showErrorMessage="1" prompt="Enter the size, material, and length of the existing sewer(s) to be lined." sqref="N70" xr:uid="{291F8655-340F-4524-AA1D-D481CC5F505E}"/>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C52AADAA-F7DB-4CEF-A93C-605B2F241F85}"/>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C90CDCE4-95F5-4395-A5AE-366652699ACD}"/>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CA01B427-6136-47B1-977D-DC1F31DF32A0}"/>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91B8D55B-D420-440B-8E76-CF705F36CB4C}"/>
    <dataValidation allowBlank="1" showInputMessage="1" showErrorMessage="1" prompt="Enter pipe size, length and base factor for sewers in State Routes._x000a__x000a_NOTE: Base factor is base width for State 10&quot; Concrete Base / 9." sqref="P61:S61" xr:uid="{699BAA94-3A1E-4EFB-8DB1-F74013AD16BD}"/>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C9845F85-8C2D-482A-8EAB-C3BB62A235A8}"/>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F3B2F224-50BD-4E0D-9833-063F1F982950}"/>
    <dataValidation allowBlank="1" showInputMessage="1" showErrorMessage="1" prompt="Surface Width (ft) = Trench Width (ft) + 2 feet. _x000a__x000a_NOTE: 2 feet is the total surface cutback for trenches in State Routes, it accounts for 1 foot cutback to each side of the trench." sqref="U38:U39 U53:U54" xr:uid="{5E80B924-F585-4A22-92C7-4D1821D1697A}"/>
    <dataValidation allowBlank="1" showInputMessage="1" showErrorMessage="1" prompt="Enter linear feet of pipe by size in State Routes, EXCLUDING within intersections. _x000a_" sqref="T38:T39 T53:T54" xr:uid="{9F4AFB8C-6FFA-43B0-8798-35C3E4C57500}"/>
    <dataValidation allowBlank="1" showInputMessage="1" showErrorMessage="1" prompt="Base Width (ft) = Trench Width (ft) + 2 feet. _x000a__x000a_NOTE: 2 feet is the total base cutback for trenches in State Routes, it accounts for 1 foot cutback to each side of the trench." sqref="Q38:Q39 Q53:Q54" xr:uid="{5B76CD98-3CCF-47E2-9A94-C9EFF26DF06E}"/>
    <dataValidation allowBlank="1" showInputMessage="1" showErrorMessage="1" prompt="Enter linear feet of pipe by size in State Routes, including within intersections. _x000a_NOTE: don't include pipe outside of cartway." sqref="P38:P39 P53:P54" xr:uid="{48C43806-BEE0-456C-BF7C-4793668A392B}"/>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3804CC2E-C550-46B2-B30E-4169553AA676}"/>
    <dataValidation allowBlank="1" showInputMessage="1" showErrorMessage="1" prompt="Enter pipe size, length and paving factor for pipes within intersections. _x000a__x000a_*Factor = surface width (ft) / 9; _x000a_where surface width = trench width + base cutbacks + surface cutbacks." sqref="P29:W29" xr:uid="{B5B35A43-2801-4E98-9060-0C1348ADB6DD}"/>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B6AF0A5E-3652-44D3-9493-512D0CA63AB0}"/>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33CF7D97-6B5B-4A35-9052-E71335B493BF}"/>
    <dataValidation allowBlank="1" showInputMessage="1" showErrorMessage="1" prompt="Base width = Trench Width (ft) + base cutbacks on both sides (ft). _x000a_NOTE: base cutbacks are 9&quot; for trench widths less than 3 feet and 12&quot; for trench width 3 feet and greater." sqref="Q21:Q22" xr:uid="{CE1B5B45-8575-4CD7-979F-258EB7B4F702}"/>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67D8BC13-F9C2-4078-8450-DCEC57276071}"/>
    <dataValidation allowBlank="1" showInputMessage="1" showErrorMessage="1" prompt="Surface Width (ft) = Base Width (ft) + 1 foot. _x000a__x000a_NOTE: 1 foot is the total surface cutback beyond the base cutback, it accounts for 6 inches to each side of the trench." sqref="U6:U7 U21:U22" xr:uid="{19DBBBFE-4769-4096-AC37-7EB8C77B18D7}"/>
    <dataValidation allowBlank="1" showInputMessage="1" showErrorMessage="1" prompt="Enter linear feet of pipe by size in City Streets, EXCLUDING within intersections. _x000a_" sqref="T6:T7 T21:T22" xr:uid="{3A0889FE-D508-4218-973B-E4BA60E0B5F3}"/>
    <dataValidation allowBlank="1" showInputMessage="1" showErrorMessage="1" prompt="Base Width (ft) = Trench Width (ft) + 2 feet. _x000a__x000a_NOTE: 2 feet is the total base cutback for trench widths 3 feet and greater, it accounts for 1 foot cutback to each side of the trench." sqref="Q6:Q7" xr:uid="{0F490732-EEAA-4456-9380-22FD2173C637}"/>
    <dataValidation allowBlank="1" showInputMessage="1" showErrorMessage="1" prompt="Enter linear feet of pipe by size in City Streets, including within intersections. _x000a_NOTE: don't include pipe outside of cartway." sqref="P6:P7 P21:P22" xr:uid="{C4C74007-7A29-4237-8452-3589F4CA3EBE}"/>
    <dataValidation allowBlank="1" showInputMessage="1" showErrorMessage="1" prompt="Enter linear feet of pipe by size." sqref="I6:I7 I21:I22 I38:I39 I53:I54" xr:uid="{BB574C80-3EE6-4154-A6D8-226E6158467C}"/>
    <dataValidation allowBlank="1" showInputMessage="1" showErrorMessage="1" prompt="Trench widths are on page 2 of the Standard Details for Sewers handbook, denoted by H._x000a_" sqref="H6:H7 H38:H39" xr:uid="{92B43E5C-C75F-4FE6-AFF0-1C28D78A9CFE}"/>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6389B45C-6A02-4C99-9A3E-6780C275E693}"/>
    <dataValidation allowBlank="1" showInputMessage="1" showErrorMessage="1" prompt="Enter upstream and downstream depths measured from surface to invert of pipe." sqref="C38:D38 C6:D6" xr:uid="{9A670047-1ED8-498C-B437-E5C0118B0B43}"/>
  </dataValidations>
  <pageMargins left="0.25" right="0.25" top="0.75" bottom="0.75" header="0.3" footer="0.3"/>
  <pageSetup paperSize="17" scale="55"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86E1C-0662-4D12-B7EA-D3B2629D7083}">
  <sheetPr>
    <pageSetUpPr fitToPage="1"/>
  </sheetPr>
  <dimension ref="A1:AF94"/>
  <sheetViews>
    <sheetView showZeros="0" zoomScale="85" zoomScaleNormal="85" workbookViewId="0">
      <pane ySplit="1" topLeftCell="A74" activePane="bottomLeft" state="frozen"/>
      <selection pane="bottomLeft" activeCell="G93" sqref="G93"/>
    </sheetView>
  </sheetViews>
  <sheetFormatPr defaultRowHeight="15" x14ac:dyDescent="0.25"/>
  <cols>
    <col min="1" max="1" width="9.140625" customWidth="1"/>
    <col min="2" max="2" width="10.85546875" customWidth="1"/>
    <col min="3" max="3" width="11.5703125" customWidth="1"/>
    <col min="4" max="4" width="12.7109375" bestFit="1" customWidth="1"/>
    <col min="5" max="5" width="12" customWidth="1"/>
    <col min="6" max="6" width="10.425781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11"/>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322</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358" priority="190" stopIfTrue="1" operator="equal">
      <formula>0</formula>
    </cfRule>
  </conditionalFormatting>
  <conditionalFormatting sqref="K1">
    <cfRule type="cellIs" dxfId="357" priority="188" stopIfTrue="1" operator="equal">
      <formula>0</formula>
    </cfRule>
  </conditionalFormatting>
  <conditionalFormatting sqref="D1 B1">
    <cfRule type="cellIs" dxfId="356" priority="189" stopIfTrue="1" operator="equal">
      <formula>0</formula>
    </cfRule>
  </conditionalFormatting>
  <conditionalFormatting sqref="Z1">
    <cfRule type="cellIs" dxfId="355" priority="187" stopIfTrue="1" operator="equal">
      <formula>0</formula>
    </cfRule>
  </conditionalFormatting>
  <conditionalFormatting sqref="A2 D2 L2">
    <cfRule type="cellIs" dxfId="354" priority="186" stopIfTrue="1" operator="equal">
      <formula>0</formula>
    </cfRule>
  </conditionalFormatting>
  <conditionalFormatting sqref="K2">
    <cfRule type="cellIs" dxfId="353" priority="185" stopIfTrue="1" operator="equal">
      <formula>0</formula>
    </cfRule>
  </conditionalFormatting>
  <conditionalFormatting sqref="R77 W78:W92 R78:U92">
    <cfRule type="cellIs" dxfId="352" priority="184" stopIfTrue="1" operator="equal">
      <formula>0</formula>
    </cfRule>
  </conditionalFormatting>
  <conditionalFormatting sqref="Z1">
    <cfRule type="cellIs" dxfId="351" priority="183" stopIfTrue="1" operator="equal">
      <formula>0</formula>
    </cfRule>
  </conditionalFormatting>
  <conditionalFormatting sqref="B83:C83">
    <cfRule type="cellIs" dxfId="350" priority="180" stopIfTrue="1" operator="equal">
      <formula>0</formula>
    </cfRule>
  </conditionalFormatting>
  <conditionalFormatting sqref="E83">
    <cfRule type="cellIs" dxfId="349" priority="179" stopIfTrue="1" operator="equal">
      <formula>0</formula>
    </cfRule>
  </conditionalFormatting>
  <conditionalFormatting sqref="E79:E82">
    <cfRule type="cellIs" dxfId="348" priority="181" stopIfTrue="1" operator="equal">
      <formula>0</formula>
    </cfRule>
  </conditionalFormatting>
  <conditionalFormatting sqref="B77 B78:E78 B79:C82">
    <cfRule type="cellIs" dxfId="347" priority="182" stopIfTrue="1" operator="equal">
      <formula>0</formula>
    </cfRule>
  </conditionalFormatting>
  <conditionalFormatting sqref="D83">
    <cfRule type="cellIs" dxfId="346" priority="178" stopIfTrue="1" operator="equal">
      <formula>0</formula>
    </cfRule>
  </conditionalFormatting>
  <conditionalFormatting sqref="J77">
    <cfRule type="cellIs" dxfId="345" priority="177" stopIfTrue="1" operator="equal">
      <formula>0</formula>
    </cfRule>
  </conditionalFormatting>
  <conditionalFormatting sqref="B20 B21:E22 B23:F27">
    <cfRule type="cellIs" dxfId="344" priority="176" stopIfTrue="1" operator="equal">
      <formula>0</formula>
    </cfRule>
  </conditionalFormatting>
  <conditionalFormatting sqref="P20">
    <cfRule type="cellIs" dxfId="343" priority="175" stopIfTrue="1" operator="equal">
      <formula>0</formula>
    </cfRule>
  </conditionalFormatting>
  <conditionalFormatting sqref="T20">
    <cfRule type="cellIs" dxfId="342" priority="174" stopIfTrue="1" operator="equal">
      <formula>0</formula>
    </cfRule>
  </conditionalFormatting>
  <conditionalFormatting sqref="X67:AA67">
    <cfRule type="cellIs" dxfId="341" priority="173" stopIfTrue="1" operator="equal">
      <formula>0</formula>
    </cfRule>
  </conditionalFormatting>
  <conditionalFormatting sqref="F21:I22">
    <cfRule type="cellIs" dxfId="340" priority="172" stopIfTrue="1" operator="equal">
      <formula>0</formula>
    </cfRule>
  </conditionalFormatting>
  <conditionalFormatting sqref="T21">
    <cfRule type="cellIs" dxfId="339" priority="167" stopIfTrue="1" operator="equal">
      <formula>0</formula>
    </cfRule>
  </conditionalFormatting>
  <conditionalFormatting sqref="U21:W21">
    <cfRule type="cellIs" dxfId="338" priority="168" stopIfTrue="1" operator="equal">
      <formula>0</formula>
    </cfRule>
  </conditionalFormatting>
  <conditionalFormatting sqref="I31 K31:L31 I28:O30 I32:M34 N31:O34">
    <cfRule type="cellIs" dxfId="337" priority="171" stopIfTrue="1" operator="equal">
      <formula>0</formula>
    </cfRule>
  </conditionalFormatting>
  <conditionalFormatting sqref="P21:S21">
    <cfRule type="cellIs" dxfId="336" priority="170" stopIfTrue="1" operator="equal">
      <formula>0</formula>
    </cfRule>
  </conditionalFormatting>
  <conditionalFormatting sqref="T6">
    <cfRule type="cellIs" dxfId="335" priority="169" stopIfTrue="1" operator="equal">
      <formula>0</formula>
    </cfRule>
  </conditionalFormatting>
  <conditionalFormatting sqref="P35:S35">
    <cfRule type="cellIs" dxfId="334" priority="153" stopIfTrue="1" operator="equal">
      <formula>0</formula>
    </cfRule>
  </conditionalFormatting>
  <conditionalFormatting sqref="Q63:Q66">
    <cfRule type="cellIs" dxfId="333" priority="123" stopIfTrue="1" operator="equal">
      <formula>0</formula>
    </cfRule>
  </conditionalFormatting>
  <conditionalFormatting sqref="B35:E35">
    <cfRule type="cellIs" dxfId="332" priority="166" stopIfTrue="1" operator="equal">
      <formula>0</formula>
    </cfRule>
  </conditionalFormatting>
  <conditionalFormatting sqref="T35">
    <cfRule type="cellIs" dxfId="331" priority="142" stopIfTrue="1" operator="equal">
      <formula>0</formula>
    </cfRule>
  </conditionalFormatting>
  <conditionalFormatting sqref="W35">
    <cfRule type="cellIs" dxfId="330" priority="147" stopIfTrue="1" operator="equal">
      <formula>0</formula>
    </cfRule>
  </conditionalFormatting>
  <conditionalFormatting sqref="W35">
    <cfRule type="cellIs" dxfId="329" priority="146" stopIfTrue="1" operator="equal">
      <formula>0</formula>
    </cfRule>
  </conditionalFormatting>
  <conditionalFormatting sqref="U35">
    <cfRule type="cellIs" dxfId="328" priority="144" stopIfTrue="1" operator="equal">
      <formula>0</formula>
    </cfRule>
  </conditionalFormatting>
  <conditionalFormatting sqref="U35">
    <cfRule type="cellIs" dxfId="327" priority="143" stopIfTrue="1" operator="equal">
      <formula>0</formula>
    </cfRule>
  </conditionalFormatting>
  <conditionalFormatting sqref="J35">
    <cfRule type="cellIs" dxfId="326" priority="165" stopIfTrue="1" operator="equal">
      <formula>0</formula>
    </cfRule>
  </conditionalFormatting>
  <conditionalFormatting sqref="P37 T37 B37 G58:Q59 J53:O54 B38:E39 V38:W38 P61 B40:D51 G55:G57 S55:T56 F40:P51 S40:T51 W40:W51 T58:U59 T57 S57:S59 W55:W59 I55:P57 G38:G39 J38:O39 R38:S38">
    <cfRule type="cellIs" dxfId="325" priority="141" stopIfTrue="1" operator="equal">
      <formula>0</formula>
    </cfRule>
  </conditionalFormatting>
  <conditionalFormatting sqref="U67">
    <cfRule type="cellIs" dxfId="324" priority="112" stopIfTrue="1" operator="equal">
      <formula>0</formula>
    </cfRule>
  </conditionalFormatting>
  <conditionalFormatting sqref="V67">
    <cfRule type="cellIs" dxfId="323" priority="113" stopIfTrue="1" operator="equal">
      <formula>0</formula>
    </cfRule>
  </conditionalFormatting>
  <conditionalFormatting sqref="V35">
    <cfRule type="cellIs" dxfId="322" priority="145" stopIfTrue="1" operator="equal">
      <formula>0</formula>
    </cfRule>
  </conditionalFormatting>
  <conditionalFormatting sqref="V35">
    <cfRule type="cellIs" dxfId="321" priority="148" stopIfTrue="1" operator="equal">
      <formula>0</formula>
    </cfRule>
  </conditionalFormatting>
  <conditionalFormatting sqref="I63 K63:L63 I61:O62 I64:M66 N63:O66">
    <cfRule type="cellIs" dxfId="320" priority="136" stopIfTrue="1" operator="equal">
      <formula>0</formula>
    </cfRule>
  </conditionalFormatting>
  <conditionalFormatting sqref="R53:S53">
    <cfRule type="cellIs" dxfId="319" priority="135" stopIfTrue="1" operator="equal">
      <formula>0</formula>
    </cfRule>
  </conditionalFormatting>
  <conditionalFormatting sqref="L35:M35">
    <cfRule type="cellIs" dxfId="318" priority="164" stopIfTrue="1" operator="equal">
      <formula>0</formula>
    </cfRule>
  </conditionalFormatting>
  <conditionalFormatting sqref="N35">
    <cfRule type="cellIs" dxfId="317" priority="163" stopIfTrue="1" operator="equal">
      <formula>0</formula>
    </cfRule>
  </conditionalFormatting>
  <conditionalFormatting sqref="T52">
    <cfRule type="cellIs" dxfId="316" priority="138" stopIfTrue="1" operator="equal">
      <formula>0</formula>
    </cfRule>
  </conditionalFormatting>
  <conditionalFormatting sqref="V31:V34">
    <cfRule type="cellIs" dxfId="315" priority="156" stopIfTrue="1" operator="equal">
      <formula>0</formula>
    </cfRule>
  </conditionalFormatting>
  <conditionalFormatting sqref="I35">
    <cfRule type="cellIs" dxfId="314" priority="162" stopIfTrue="1" operator="equal">
      <formula>0</formula>
    </cfRule>
  </conditionalFormatting>
  <conditionalFormatting sqref="K70:L71 K74:L74 H73">
    <cfRule type="cellIs" dxfId="313" priority="97" stopIfTrue="1" operator="equal">
      <formula>0</formula>
    </cfRule>
  </conditionalFormatting>
  <conditionalFormatting sqref="K35">
    <cfRule type="cellIs" dxfId="312" priority="161" stopIfTrue="1" operator="equal">
      <formula>0</formula>
    </cfRule>
  </conditionalFormatting>
  <conditionalFormatting sqref="P28:R28">
    <cfRule type="cellIs" dxfId="311" priority="160" stopIfTrue="1" operator="equal">
      <formula>0</formula>
    </cfRule>
  </conditionalFormatting>
  <conditionalFormatting sqref="S28">
    <cfRule type="cellIs" dxfId="310" priority="159" stopIfTrue="1" operator="equal">
      <formula>0</formula>
    </cfRule>
  </conditionalFormatting>
  <conditionalFormatting sqref="T28:V28">
    <cfRule type="cellIs" dxfId="309" priority="158" stopIfTrue="1" operator="equal">
      <formula>0</formula>
    </cfRule>
  </conditionalFormatting>
  <conditionalFormatting sqref="W28">
    <cfRule type="cellIs" dxfId="308" priority="157" stopIfTrue="1" operator="equal">
      <formula>0</formula>
    </cfRule>
  </conditionalFormatting>
  <conditionalFormatting sqref="N67">
    <cfRule type="cellIs" dxfId="307" priority="131" stopIfTrue="1" operator="equal">
      <formula>0</formula>
    </cfRule>
  </conditionalFormatting>
  <conditionalFormatting sqref="P60:R60">
    <cfRule type="cellIs" dxfId="306" priority="128" stopIfTrue="1" operator="equal">
      <formula>0</formula>
    </cfRule>
  </conditionalFormatting>
  <conditionalFormatting sqref="Q31:Q34">
    <cfRule type="cellIs" dxfId="305" priority="155" stopIfTrue="1" operator="equal">
      <formula>0</formula>
    </cfRule>
  </conditionalFormatting>
  <conditionalFormatting sqref="W67">
    <cfRule type="cellIs" dxfId="304" priority="114" stopIfTrue="1" operator="equal">
      <formula>0</formula>
    </cfRule>
  </conditionalFormatting>
  <conditionalFormatting sqref="U67">
    <cfRule type="cellIs" dxfId="303" priority="111" stopIfTrue="1" operator="equal">
      <formula>0</formula>
    </cfRule>
  </conditionalFormatting>
  <conditionalFormatting sqref="T67">
    <cfRule type="cellIs" dxfId="302" priority="110" stopIfTrue="1" operator="equal">
      <formula>0</formula>
    </cfRule>
  </conditionalFormatting>
  <conditionalFormatting sqref="Q31:Q34">
    <cfRule type="cellIs" dxfId="301" priority="154" stopIfTrue="1" operator="equal">
      <formula>0</formula>
    </cfRule>
  </conditionalFormatting>
  <conditionalFormatting sqref="P32">
    <cfRule type="cellIs" dxfId="300" priority="152" stopIfTrue="1" operator="equal">
      <formula>0</formula>
    </cfRule>
  </conditionalFormatting>
  <conditionalFormatting sqref="S60">
    <cfRule type="cellIs" dxfId="299" priority="127" stopIfTrue="1" operator="equal">
      <formula>0</formula>
    </cfRule>
  </conditionalFormatting>
  <conditionalFormatting sqref="T63:T66">
    <cfRule type="cellIs" dxfId="298" priority="124" stopIfTrue="1" operator="equal">
      <formula>0</formula>
    </cfRule>
  </conditionalFormatting>
  <conditionalFormatting sqref="T63:T66">
    <cfRule type="cellIs" dxfId="297" priority="119" stopIfTrue="1" operator="equal">
      <formula>0</formula>
    </cfRule>
  </conditionalFormatting>
  <conditionalFormatting sqref="P67:Q67">
    <cfRule type="cellIs" dxfId="296" priority="121" stopIfTrue="1" operator="equal">
      <formula>0</formula>
    </cfRule>
  </conditionalFormatting>
  <conditionalFormatting sqref="V31:V34">
    <cfRule type="cellIs" dxfId="295" priority="151" stopIfTrue="1" operator="equal">
      <formula>0</formula>
    </cfRule>
  </conditionalFormatting>
  <conditionalFormatting sqref="P31">
    <cfRule type="cellIs" dxfId="294" priority="150" stopIfTrue="1" operator="equal">
      <formula>0</formula>
    </cfRule>
  </conditionalFormatting>
  <conditionalFormatting sqref="V67">
    <cfRule type="cellIs" dxfId="293" priority="116" stopIfTrue="1" operator="equal">
      <formula>0</formula>
    </cfRule>
  </conditionalFormatting>
  <conditionalFormatting sqref="P67:Q67">
    <cfRule type="cellIs" dxfId="292" priority="117" stopIfTrue="1" operator="equal">
      <formula>0</formula>
    </cfRule>
  </conditionalFormatting>
  <conditionalFormatting sqref="F35">
    <cfRule type="cellIs" dxfId="291" priority="105" stopIfTrue="1" operator="equal">
      <formula>0</formula>
    </cfRule>
  </conditionalFormatting>
  <conditionalFormatting sqref="P35:S35">
    <cfRule type="cellIs" dxfId="290" priority="149" stopIfTrue="1" operator="equal">
      <formula>0</formula>
    </cfRule>
  </conditionalFormatting>
  <conditionalFormatting sqref="G35">
    <cfRule type="cellIs" dxfId="289" priority="104" stopIfTrue="1" operator="equal">
      <formula>0</formula>
    </cfRule>
  </conditionalFormatting>
  <conditionalFormatting sqref="B31 D31:E31 B28:H30 B32:F34 G31:H34">
    <cfRule type="cellIs" dxfId="288" priority="106" stopIfTrue="1" operator="equal">
      <formula>0</formula>
    </cfRule>
  </conditionalFormatting>
  <conditionalFormatting sqref="U55:U57">
    <cfRule type="cellIs" dxfId="287" priority="108" stopIfTrue="1" operator="equal">
      <formula>0</formula>
    </cfRule>
  </conditionalFormatting>
  <conditionalFormatting sqref="V53:W53">
    <cfRule type="cellIs" dxfId="286" priority="134" stopIfTrue="1" operator="equal">
      <formula>0</formula>
    </cfRule>
  </conditionalFormatting>
  <conditionalFormatting sqref="B63 D63:E63 B61:H62 B64:F66 G63:H66">
    <cfRule type="cellIs" dxfId="285" priority="102" stopIfTrue="1" operator="equal">
      <formula>0</formula>
    </cfRule>
  </conditionalFormatting>
  <conditionalFormatting sqref="B58:D59 B54:E54 F55:F59 B52:B53 E53 C55:D57">
    <cfRule type="cellIs" dxfId="284" priority="140" stopIfTrue="1" operator="equal">
      <formula>0</formula>
    </cfRule>
  </conditionalFormatting>
  <conditionalFormatting sqref="P52">
    <cfRule type="cellIs" dxfId="283" priority="139" stopIfTrue="1" operator="equal">
      <formula>0</formula>
    </cfRule>
  </conditionalFormatting>
  <conditionalFormatting sqref="G53:G54">
    <cfRule type="cellIs" dxfId="282" priority="137" stopIfTrue="1" operator="equal">
      <formula>0</formula>
    </cfRule>
  </conditionalFormatting>
  <conditionalFormatting sqref="J67">
    <cfRule type="cellIs" dxfId="281" priority="133" stopIfTrue="1" operator="equal">
      <formula>0</formula>
    </cfRule>
  </conditionalFormatting>
  <conditionalFormatting sqref="L67">
    <cfRule type="cellIs" dxfId="280" priority="132" stopIfTrue="1" operator="equal">
      <formula>0</formula>
    </cfRule>
  </conditionalFormatting>
  <conditionalFormatting sqref="Q55:Q57">
    <cfRule type="cellIs" dxfId="279" priority="109" stopIfTrue="1" operator="equal">
      <formula>0</formula>
    </cfRule>
  </conditionalFormatting>
  <conditionalFormatting sqref="W67">
    <cfRule type="cellIs" dxfId="278" priority="115" stopIfTrue="1" operator="equal">
      <formula>0</formula>
    </cfRule>
  </conditionalFormatting>
  <conditionalFormatting sqref="AB21:AC24 Y21 Y15:AA20 AB15:AC16">
    <cfRule type="cellIs" dxfId="277" priority="107" stopIfTrue="1" operator="equal">
      <formula>0</formula>
    </cfRule>
  </conditionalFormatting>
  <conditionalFormatting sqref="K67">
    <cfRule type="cellIs" dxfId="276" priority="129" stopIfTrue="1" operator="equal">
      <formula>0</formula>
    </cfRule>
  </conditionalFormatting>
  <conditionalFormatting sqref="Q63:Q66">
    <cfRule type="cellIs" dxfId="275" priority="122" stopIfTrue="1" operator="equal">
      <formula>0</formula>
    </cfRule>
  </conditionalFormatting>
  <conditionalFormatting sqref="I67">
    <cfRule type="cellIs" dxfId="274" priority="130" stopIfTrue="1" operator="equal">
      <formula>0</formula>
    </cfRule>
  </conditionalFormatting>
  <conditionalFormatting sqref="T60:V60">
    <cfRule type="cellIs" dxfId="273" priority="126" stopIfTrue="1" operator="equal">
      <formula>0</formula>
    </cfRule>
  </conditionalFormatting>
  <conditionalFormatting sqref="W60">
    <cfRule type="cellIs" dxfId="272" priority="125" stopIfTrue="1" operator="equal">
      <formula>0</formula>
    </cfRule>
  </conditionalFormatting>
  <conditionalFormatting sqref="P64">
    <cfRule type="cellIs" dxfId="271" priority="120" stopIfTrue="1" operator="equal">
      <formula>0</formula>
    </cfRule>
  </conditionalFormatting>
  <conditionalFormatting sqref="P63">
    <cfRule type="cellIs" dxfId="270" priority="118" stopIfTrue="1" operator="equal">
      <formula>0</formula>
    </cfRule>
  </conditionalFormatting>
  <conditionalFormatting sqref="B67:E67">
    <cfRule type="cellIs" dxfId="269" priority="103" stopIfTrue="1" operator="equal">
      <formula>0</formula>
    </cfRule>
  </conditionalFormatting>
  <conditionalFormatting sqref="G67">
    <cfRule type="cellIs" dxfId="268" priority="100" stopIfTrue="1" operator="equal">
      <formula>0</formula>
    </cfRule>
  </conditionalFormatting>
  <conditionalFormatting sqref="F67">
    <cfRule type="cellIs" dxfId="267" priority="101" stopIfTrue="1" operator="equal">
      <formula>0</formula>
    </cfRule>
  </conditionalFormatting>
  <conditionalFormatting sqref="E70:F74">
    <cfRule type="cellIs" dxfId="266" priority="98" stopIfTrue="1" operator="equal">
      <formula>0</formula>
    </cfRule>
  </conditionalFormatting>
  <conditionalFormatting sqref="AB53:AC56 Y53 Y48:AA52 AB48:AC48">
    <cfRule type="cellIs" dxfId="265" priority="99" stopIfTrue="1" operator="equal">
      <formula>0</formula>
    </cfRule>
  </conditionalFormatting>
  <conditionalFormatting sqref="P87:P93 N85:N92">
    <cfRule type="cellIs" dxfId="264" priority="73" stopIfTrue="1" operator="equal">
      <formula>0</formula>
    </cfRule>
  </conditionalFormatting>
  <conditionalFormatting sqref="T61">
    <cfRule type="cellIs" dxfId="263" priority="96" stopIfTrue="1" operator="equal">
      <formula>0</formula>
    </cfRule>
  </conditionalFormatting>
  <conditionalFormatting sqref="S67">
    <cfRule type="cellIs" dxfId="262" priority="95" stopIfTrue="1" operator="equal">
      <formula>0</formula>
    </cfRule>
  </conditionalFormatting>
  <conditionalFormatting sqref="S67">
    <cfRule type="cellIs" dxfId="261" priority="94" stopIfTrue="1" operator="equal">
      <formula>0</formula>
    </cfRule>
  </conditionalFormatting>
  <conditionalFormatting sqref="R67">
    <cfRule type="cellIs" dxfId="260" priority="93" stopIfTrue="1" operator="equal">
      <formula>0</formula>
    </cfRule>
  </conditionalFormatting>
  <conditionalFormatting sqref="F83:G83">
    <cfRule type="cellIs" dxfId="259" priority="90" stopIfTrue="1" operator="equal">
      <formula>0</formula>
    </cfRule>
  </conditionalFormatting>
  <conditionalFormatting sqref="I83">
    <cfRule type="cellIs" dxfId="258" priority="89" stopIfTrue="1" operator="equal">
      <formula>0</formula>
    </cfRule>
  </conditionalFormatting>
  <conditionalFormatting sqref="I79:I82">
    <cfRule type="cellIs" dxfId="257" priority="91" stopIfTrue="1" operator="equal">
      <formula>0</formula>
    </cfRule>
  </conditionalFormatting>
  <conditionalFormatting sqref="F77 F78:I78 F79:G82">
    <cfRule type="cellIs" dxfId="256" priority="92" stopIfTrue="1" operator="equal">
      <formula>0</formula>
    </cfRule>
  </conditionalFormatting>
  <conditionalFormatting sqref="H83">
    <cfRule type="cellIs" dxfId="255" priority="88" stopIfTrue="1" operator="equal">
      <formula>0</formula>
    </cfRule>
  </conditionalFormatting>
  <conditionalFormatting sqref="J83:K83">
    <cfRule type="cellIs" dxfId="254" priority="85" stopIfTrue="1" operator="equal">
      <formula>0</formula>
    </cfRule>
  </conditionalFormatting>
  <conditionalFormatting sqref="M83">
    <cfRule type="cellIs" dxfId="253" priority="84" stopIfTrue="1" operator="equal">
      <formula>0</formula>
    </cfRule>
  </conditionalFormatting>
  <conditionalFormatting sqref="M79:M82">
    <cfRule type="cellIs" dxfId="252" priority="86" stopIfTrue="1" operator="equal">
      <formula>0</formula>
    </cfRule>
  </conditionalFormatting>
  <conditionalFormatting sqref="J78:M78 J79:K82">
    <cfRule type="cellIs" dxfId="251" priority="87" stopIfTrue="1" operator="equal">
      <formula>0</formula>
    </cfRule>
  </conditionalFormatting>
  <conditionalFormatting sqref="L83">
    <cfRule type="cellIs" dxfId="250" priority="83" stopIfTrue="1" operator="equal">
      <formula>0</formula>
    </cfRule>
  </conditionalFormatting>
  <conditionalFormatting sqref="N83">
    <cfRule type="cellIs" dxfId="249" priority="82" stopIfTrue="1" operator="equal">
      <formula>0</formula>
    </cfRule>
  </conditionalFormatting>
  <conditionalFormatting sqref="N78">
    <cfRule type="cellIs" dxfId="248" priority="78" stopIfTrue="1" operator="equal">
      <formula>0</formula>
    </cfRule>
  </conditionalFormatting>
  <conditionalFormatting sqref="N79:O79">
    <cfRule type="cellIs" dxfId="247" priority="81" stopIfTrue="1" operator="equal">
      <formula>0</formula>
    </cfRule>
  </conditionalFormatting>
  <conditionalFormatting sqref="O79">
    <cfRule type="cellIs" dxfId="246" priority="79" stopIfTrue="1" operator="equal">
      <formula>0</formula>
    </cfRule>
  </conditionalFormatting>
  <conditionalFormatting sqref="P79">
    <cfRule type="cellIs" dxfId="245" priority="80" stopIfTrue="1" operator="equal">
      <formula>0</formula>
    </cfRule>
  </conditionalFormatting>
  <conditionalFormatting sqref="P78">
    <cfRule type="cellIs" dxfId="244" priority="77" stopIfTrue="1" operator="equal">
      <formula>0</formula>
    </cfRule>
  </conditionalFormatting>
  <conditionalFormatting sqref="P79">
    <cfRule type="cellIs" dxfId="243" priority="76" stopIfTrue="1" operator="equal">
      <formula>0</formula>
    </cfRule>
  </conditionalFormatting>
  <conditionalFormatting sqref="O79">
    <cfRule type="cellIs" dxfId="242" priority="74" stopIfTrue="1" operator="equal">
      <formula>0</formula>
    </cfRule>
  </conditionalFormatting>
  <conditionalFormatting sqref="O78">
    <cfRule type="cellIs" dxfId="241" priority="75" stopIfTrue="1" operator="equal">
      <formula>0</formula>
    </cfRule>
  </conditionalFormatting>
  <conditionalFormatting sqref="P86">
    <cfRule type="cellIs" dxfId="240" priority="72" stopIfTrue="1" operator="equal">
      <formula>0</formula>
    </cfRule>
  </conditionalFormatting>
  <conditionalFormatting sqref="K90">
    <cfRule type="cellIs" dxfId="239" priority="69" stopIfTrue="1" operator="equal">
      <formula>0</formula>
    </cfRule>
  </conditionalFormatting>
  <conditionalFormatting sqref="M87:M93 K85:K89 K91">
    <cfRule type="cellIs" dxfId="238" priority="71" stopIfTrue="1" operator="equal">
      <formula>0</formula>
    </cfRule>
  </conditionalFormatting>
  <conditionalFormatting sqref="M86">
    <cfRule type="cellIs" dxfId="237" priority="70" stopIfTrue="1" operator="equal">
      <formula>0</formula>
    </cfRule>
  </conditionalFormatting>
  <conditionalFormatting sqref="Q40:Q51">
    <cfRule type="cellIs" dxfId="236" priority="51" stopIfTrue="1" operator="equal">
      <formula>0</formula>
    </cfRule>
  </conditionalFormatting>
  <conditionalFormatting sqref="E40:E51">
    <cfRule type="cellIs" dxfId="235" priority="52" stopIfTrue="1" operator="equal">
      <formula>0</formula>
    </cfRule>
  </conditionalFormatting>
  <conditionalFormatting sqref="R40:R51">
    <cfRule type="cellIs" dxfId="234" priority="50" stopIfTrue="1" operator="equal">
      <formula>0</formula>
    </cfRule>
  </conditionalFormatting>
  <conditionalFormatting sqref="U40:U51">
    <cfRule type="cellIs" dxfId="233" priority="49" stopIfTrue="1" operator="equal">
      <formula>0</formula>
    </cfRule>
  </conditionalFormatting>
  <conditionalFormatting sqref="V40:V51">
    <cfRule type="cellIs" dxfId="232" priority="48" stopIfTrue="1" operator="equal">
      <formula>0</formula>
    </cfRule>
  </conditionalFormatting>
  <conditionalFormatting sqref="E55:E59">
    <cfRule type="cellIs" dxfId="231" priority="47" stopIfTrue="1" operator="equal">
      <formula>0</formula>
    </cfRule>
  </conditionalFormatting>
  <conditionalFormatting sqref="R55:R59">
    <cfRule type="cellIs" dxfId="230" priority="46" stopIfTrue="1" operator="equal">
      <formula>0</formula>
    </cfRule>
  </conditionalFormatting>
  <conditionalFormatting sqref="V55:V59">
    <cfRule type="cellIs" dxfId="229" priority="45" stopIfTrue="1" operator="equal">
      <formula>0</formula>
    </cfRule>
  </conditionalFormatting>
  <conditionalFormatting sqref="M67">
    <cfRule type="cellIs" dxfId="228" priority="44" stopIfTrue="1" operator="equal">
      <formula>0</formula>
    </cfRule>
  </conditionalFormatting>
  <conditionalFormatting sqref="W63:W66">
    <cfRule type="cellIs" dxfId="227" priority="43" stopIfTrue="1" operator="equal">
      <formula>0</formula>
    </cfRule>
  </conditionalFormatting>
  <conditionalFormatting sqref="S63:S66">
    <cfRule type="cellIs" dxfId="226" priority="42" stopIfTrue="1" operator="equal">
      <formula>0</formula>
    </cfRule>
  </conditionalFormatting>
  <conditionalFormatting sqref="H55:H57">
    <cfRule type="cellIs" dxfId="225" priority="41" stopIfTrue="1" operator="equal">
      <formula>0</formula>
    </cfRule>
  </conditionalFormatting>
  <conditionalFormatting sqref="T31:T34">
    <cfRule type="cellIs" dxfId="224" priority="40" stopIfTrue="1" operator="equal">
      <formula>0</formula>
    </cfRule>
  </conditionalFormatting>
  <conditionalFormatting sqref="F38:F39">
    <cfRule type="cellIs" dxfId="223" priority="39" stopIfTrue="1" operator="equal">
      <formula>0</formula>
    </cfRule>
  </conditionalFormatting>
  <conditionalFormatting sqref="H38:I39">
    <cfRule type="cellIs" dxfId="222" priority="38" stopIfTrue="1" operator="equal">
      <formula>0</formula>
    </cfRule>
  </conditionalFormatting>
  <conditionalFormatting sqref="P38:Q38">
    <cfRule type="cellIs" dxfId="221" priority="37" stopIfTrue="1" operator="equal">
      <formula>0</formula>
    </cfRule>
  </conditionalFormatting>
  <conditionalFormatting sqref="U38">
    <cfRule type="cellIs" dxfId="220" priority="36" stopIfTrue="1" operator="equal">
      <formula>0</formula>
    </cfRule>
  </conditionalFormatting>
  <conditionalFormatting sqref="T38">
    <cfRule type="cellIs" dxfId="219" priority="35" stopIfTrue="1" operator="equal">
      <formula>0</formula>
    </cfRule>
  </conditionalFormatting>
  <conditionalFormatting sqref="I53:I54">
    <cfRule type="cellIs" dxfId="218" priority="33" stopIfTrue="1" operator="equal">
      <formula>0</formula>
    </cfRule>
  </conditionalFormatting>
  <conditionalFormatting sqref="F53:F54">
    <cfRule type="cellIs" dxfId="217" priority="34" stopIfTrue="1" operator="equal">
      <formula>0</formula>
    </cfRule>
  </conditionalFormatting>
  <conditionalFormatting sqref="P53:Q53">
    <cfRule type="cellIs" dxfId="216" priority="32" stopIfTrue="1" operator="equal">
      <formula>0</formula>
    </cfRule>
  </conditionalFormatting>
  <conditionalFormatting sqref="U53">
    <cfRule type="cellIs" dxfId="215" priority="31" stopIfTrue="1" operator="equal">
      <formula>0</formula>
    </cfRule>
  </conditionalFormatting>
  <conditionalFormatting sqref="T53">
    <cfRule type="cellIs" dxfId="214" priority="30" stopIfTrue="1" operator="equal">
      <formula>0</formula>
    </cfRule>
  </conditionalFormatting>
  <conditionalFormatting sqref="B60:H60">
    <cfRule type="cellIs" dxfId="213" priority="29" stopIfTrue="1" operator="equal">
      <formula>0</formula>
    </cfRule>
  </conditionalFormatting>
  <conditionalFormatting sqref="I60:O60">
    <cfRule type="cellIs" dxfId="212" priority="28" stopIfTrue="1" operator="equal">
      <formula>0</formula>
    </cfRule>
  </conditionalFormatting>
  <conditionalFormatting sqref="Y47:AC47">
    <cfRule type="cellIs" dxfId="211" priority="27" stopIfTrue="1" operator="equal">
      <formula>0</formula>
    </cfRule>
  </conditionalFormatting>
  <conditionalFormatting sqref="N80">
    <cfRule type="cellIs" dxfId="210" priority="26" stopIfTrue="1" operator="equal">
      <formula>0</formula>
    </cfRule>
  </conditionalFormatting>
  <conditionalFormatting sqref="H53:H54">
    <cfRule type="cellIs" dxfId="209" priority="25" stopIfTrue="1" operator="equal">
      <formula>0</formula>
    </cfRule>
  </conditionalFormatting>
  <conditionalFormatting sqref="C53:D53">
    <cfRule type="cellIs" dxfId="208" priority="24" stopIfTrue="1" operator="equal">
      <formula>0</formula>
    </cfRule>
  </conditionalFormatting>
  <conditionalFormatting sqref="B55:B57">
    <cfRule type="cellIs" dxfId="207" priority="23" stopIfTrue="1" operator="equal">
      <formula>0</formula>
    </cfRule>
  </conditionalFormatting>
  <conditionalFormatting sqref="O1">
    <cfRule type="cellIs" dxfId="206" priority="22" stopIfTrue="1" operator="equal">
      <formula>0</formula>
    </cfRule>
  </conditionalFormatting>
  <conditionalFormatting sqref="B93:C93">
    <cfRule type="cellIs" dxfId="8" priority="7" stopIfTrue="1" operator="equal">
      <formula>0</formula>
    </cfRule>
  </conditionalFormatting>
  <conditionalFormatting sqref="D88:D92">
    <cfRule type="cellIs" dxfId="7" priority="9" stopIfTrue="1" operator="equal">
      <formula>0</formula>
    </cfRule>
  </conditionalFormatting>
  <conditionalFormatting sqref="D93">
    <cfRule type="cellIs" dxfId="6" priority="8" stopIfTrue="1" operator="equal">
      <formula>0</formula>
    </cfRule>
  </conditionalFormatting>
  <conditionalFormatting sqref="G93">
    <cfRule type="cellIs" dxfId="5" priority="6" stopIfTrue="1" operator="equal">
      <formula>0</formula>
    </cfRule>
  </conditionalFormatting>
  <conditionalFormatting sqref="H93:I93">
    <cfRule type="cellIs" dxfId="4" priority="4" stopIfTrue="1" operator="equal">
      <formula>0</formula>
    </cfRule>
  </conditionalFormatting>
  <conditionalFormatting sqref="J93">
    <cfRule type="cellIs" dxfId="3" priority="5" stopIfTrue="1" operator="equal">
      <formula>0</formula>
    </cfRule>
  </conditionalFormatting>
  <conditionalFormatting sqref="E93:F93">
    <cfRule type="cellIs" dxfId="2" priority="3" stopIfTrue="1" operator="equal">
      <formula>0</formula>
    </cfRule>
  </conditionalFormatting>
  <conditionalFormatting sqref="G88:G92">
    <cfRule type="cellIs" dxfId="1" priority="2" stopIfTrue="1" operator="equal">
      <formula>0</formula>
    </cfRule>
  </conditionalFormatting>
  <conditionalFormatting sqref="J88:J92">
    <cfRule type="cellIs" dxfId="0"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1C5DAC55-E919-474A-8CF5-5CCD8676E0F6}"/>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4247E789-8751-43D5-AB97-33CC989D330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6BDC1ED0-9635-41AF-97B9-72A07B8BF7A2}"/>
    <dataValidation allowBlank="1" showInputMessage="1" showErrorMessage="1" prompt="Update the number of total pages." sqref="A94:W94" xr:uid="{EC81695F-F372-4234-BF86-0D589C008061}"/>
    <dataValidation allowBlank="1" showInputMessage="1" showErrorMessage="1" prompt="Enter the number(s) and length(s) of 6&quot; DIP lateral replacements from the sewer to the curb trap._x000a_" sqref="E87" xr:uid="{DBAB8449-EC44-4D5F-B7E0-63B62B415A52}"/>
    <dataValidation allowBlank="1" showInputMessage="1" showErrorMessage="1" prompt="Enter the number of manholes by kind." sqref="K85:M85" xr:uid="{94538866-8322-4EAD-81FE-DC7D8EA070F5}"/>
    <dataValidation allowBlank="1" showInputMessage="1" showErrorMessage="1" prompt="Enter the number of proposed inlets by size/type and the number of existing inlets to be abandoned." sqref="N85:P85" xr:uid="{D47E4AC9-84F1-4C40-ACD8-F8D37DF6AE2A}"/>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15C16F23-C47D-4233-9350-1807DD9A9A6A}"/>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ACEE3456-9576-48BE-85D8-1287525C4063}"/>
    <dataValidation allowBlank="1" showInputMessage="1" showErrorMessage="1" prompt="Enter the number of ramps triggered by the sewer reconstruction or lining. " sqref="N80:P80" xr:uid="{F78D110E-6AF3-4760-8AC6-A3E1241C3B1E}"/>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97B131C8-F83E-47BD-88C0-0927F0523601}"/>
    <dataValidation allowBlank="1" showInputMessage="1" showErrorMessage="1" prompt="Enter length and width of driveway disturbed. Depending on the area disturbed relative to the total area of the driveway, the driveway may have to be partially or fully replaced." sqref="J77:M77" xr:uid="{039D6CF6-4150-4B91-AB9D-732770586006}"/>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D2EB6C1B-88C1-46A3-B58D-6E7988110BDB}"/>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0DBA9385-D78E-4CA5-9890-8A5C51135A11}"/>
    <dataValidation allowBlank="1" showInputMessage="1" showErrorMessage="1" prompt="Enter the number of existing manholes to be lined." sqref="T70:V70" xr:uid="{AE77304E-1F28-4601-B696-665DCA357C9F}"/>
    <dataValidation allowBlank="1" showInputMessage="1" showErrorMessage="1" prompt="Enter the size, material, and length of the existing sewer(s) to be lined." sqref="N70" xr:uid="{537C376F-21D8-43FD-B6FF-45CB2361D058}"/>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A94B267F-A0FB-4450-91DA-B167EE326F9A}"/>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4D4559EC-76A2-4FC2-96B6-CDA4C8F174B0}"/>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2CFC8EFE-808D-4602-9B45-910155574D1D}"/>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F1945173-F27C-4650-AE7C-DF847FE94314}"/>
    <dataValidation allowBlank="1" showInputMessage="1" showErrorMessage="1" prompt="Enter pipe size, length and base factor for sewers in State Routes._x000a__x000a_NOTE: Base factor is base width for State 10&quot; Concrete Base / 9." sqref="P61:S61" xr:uid="{773F2CB8-41C5-43FE-8BD7-3EFCE0C9D5C8}"/>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AA5CF3D2-CB36-4E97-B8E4-86D37B447C79}"/>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6D1391D2-3AE9-45BB-A902-5064AAD04D2F}"/>
    <dataValidation allowBlank="1" showInputMessage="1" showErrorMessage="1" prompt="Surface Width (ft) = Trench Width (ft) + 2 feet. _x000a__x000a_NOTE: 2 feet is the total surface cutback for trenches in State Routes, it accounts for 1 foot cutback to each side of the trench." sqref="U38:U39 U53:U54" xr:uid="{AE1B644F-F606-4398-8BF1-C68CC8863F15}"/>
    <dataValidation allowBlank="1" showInputMessage="1" showErrorMessage="1" prompt="Enter linear feet of pipe by size in State Routes, EXCLUDING within intersections. _x000a_" sqref="T38:T39 T53:T54" xr:uid="{20BC85D6-3EF3-40CD-8CF8-3772E7BB4FA6}"/>
    <dataValidation allowBlank="1" showInputMessage="1" showErrorMessage="1" prompt="Base Width (ft) = Trench Width (ft) + 2 feet. _x000a__x000a_NOTE: 2 feet is the total base cutback for trenches in State Routes, it accounts for 1 foot cutback to each side of the trench." sqref="Q38:Q39 Q53:Q54" xr:uid="{DD87C414-3003-4BB8-84D6-05CDA069A936}"/>
    <dataValidation allowBlank="1" showInputMessage="1" showErrorMessage="1" prompt="Enter linear feet of pipe by size in State Routes, including within intersections. _x000a_NOTE: don't include pipe outside of cartway." sqref="P38:P39 P53:P54" xr:uid="{F4193A3C-1E23-4F0E-A341-79D5032BC4E0}"/>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BC82CCC7-0C19-4939-ACF1-45EEDEFFE117}"/>
    <dataValidation allowBlank="1" showInputMessage="1" showErrorMessage="1" prompt="Enter pipe size, length and paving factor for pipes within intersections. _x000a__x000a_*Factor = surface width (ft) / 9; _x000a_where surface width = trench width + base cutbacks + surface cutbacks." sqref="P29:W29" xr:uid="{7AECF8D5-0BDD-479E-8036-F54FC8A141A5}"/>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B3AAC5B1-3210-4B4D-A1D1-4C37EB7EA76C}"/>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A72985E2-D6EC-4F38-83B8-DCB2D770F048}"/>
    <dataValidation allowBlank="1" showInputMessage="1" showErrorMessage="1" prompt="Base width = Trench Width (ft) + base cutbacks on both sides (ft). _x000a_NOTE: base cutbacks are 9&quot; for trench widths less than 3 feet and 12&quot; for trench width 3 feet and greater." sqref="Q21:Q22" xr:uid="{0A837073-6737-4B4F-9840-ABF203FC3072}"/>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C1CF5DD2-27AE-4237-B775-1F9593E03141}"/>
    <dataValidation allowBlank="1" showInputMessage="1" showErrorMessage="1" prompt="Surface Width (ft) = Base Width (ft) + 1 foot. _x000a__x000a_NOTE: 1 foot is the total surface cutback beyond the base cutback, it accounts for 6 inches to each side of the trench." sqref="U6:U7 U21:U22" xr:uid="{5A58C46E-DE8F-443D-96BE-C4A7D9D1119B}"/>
    <dataValidation allowBlank="1" showInputMessage="1" showErrorMessage="1" prompt="Enter linear feet of pipe by size in City Streets, EXCLUDING within intersections. _x000a_" sqref="T6:T7 T21:T22" xr:uid="{E659501A-7246-43FB-9691-78F09DD4EED0}"/>
    <dataValidation allowBlank="1" showInputMessage="1" showErrorMessage="1" prompt="Base Width (ft) = Trench Width (ft) + 2 feet. _x000a__x000a_NOTE: 2 feet is the total base cutback for trench widths 3 feet and greater, it accounts for 1 foot cutback to each side of the trench." sqref="Q6:Q7" xr:uid="{94DAC486-25BE-41E6-9291-4C1CDA6B7DF4}"/>
    <dataValidation allowBlank="1" showInputMessage="1" showErrorMessage="1" prompt="Enter linear feet of pipe by size in City Streets, including within intersections. _x000a_NOTE: don't include pipe outside of cartway." sqref="P6:P7 P21:P22" xr:uid="{6F678B70-1B05-4BE2-B545-42C66D46320F}"/>
    <dataValidation allowBlank="1" showInputMessage="1" showErrorMessage="1" prompt="Enter linear feet of pipe by size." sqref="I6:I7 I21:I22 I38:I39 I53:I54" xr:uid="{25A75E23-567C-47F5-8993-2466B0615B40}"/>
    <dataValidation allowBlank="1" showInputMessage="1" showErrorMessage="1" prompt="Trench widths are on page 2 of the Standard Details for Sewers handbook, denoted by H._x000a_" sqref="H6:H7 H38:H39" xr:uid="{8209586D-2BB9-4EC0-871D-054D9F644D0C}"/>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B10AB7FC-D8EF-415C-AD83-5A4F2FCA8734}"/>
    <dataValidation allowBlank="1" showInputMessage="1" showErrorMessage="1" prompt="Enter upstream and downstream depths measured from surface to invert of pipe." sqref="C38:D38 C6:D6" xr:uid="{DE8C8925-6F5F-4C53-8F60-5929379EF041}"/>
  </dataValidations>
  <pageMargins left="0.25" right="0.25" top="0.75" bottom="0.75" header="0.3" footer="0.3"/>
  <pageSetup paperSize="17" scale="55" orientation="portrait"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60"/>
  <sheetViews>
    <sheetView topLeftCell="A25" workbookViewId="0">
      <selection activeCell="F56" sqref="F56"/>
    </sheetView>
  </sheetViews>
  <sheetFormatPr defaultRowHeight="15" x14ac:dyDescent="0.25"/>
  <cols>
    <col min="4" max="5" width="9.7109375" bestFit="1" customWidth="1"/>
    <col min="11" max="11" width="16.5703125" customWidth="1"/>
    <col min="12" max="12" width="11.85546875" bestFit="1" customWidth="1"/>
    <col min="16" max="16" width="16" bestFit="1" customWidth="1"/>
    <col min="17" max="17" width="10.42578125" customWidth="1"/>
    <col min="26" max="26" width="10.5703125" customWidth="1"/>
  </cols>
  <sheetData>
    <row r="1" spans="1:26" ht="27.75" x14ac:dyDescent="0.3">
      <c r="A1" s="38" t="s">
        <v>66</v>
      </c>
      <c r="B1" s="39"/>
      <c r="C1" s="4"/>
      <c r="D1" s="4"/>
      <c r="E1" s="5"/>
      <c r="F1" s="6"/>
      <c r="G1" s="7"/>
      <c r="H1" s="5"/>
      <c r="I1" s="4"/>
      <c r="J1" s="4"/>
      <c r="K1" s="4"/>
      <c r="L1" s="4"/>
      <c r="M1" s="4"/>
      <c r="N1" s="4"/>
    </row>
    <row r="2" spans="1:26" x14ac:dyDescent="0.25">
      <c r="A2" s="4"/>
      <c r="B2" s="7"/>
      <c r="C2" s="7"/>
      <c r="D2" s="733" t="s">
        <v>324</v>
      </c>
      <c r="E2" s="734"/>
      <c r="F2" s="40" t="s">
        <v>220</v>
      </c>
      <c r="G2" s="8"/>
      <c r="H2" s="9"/>
      <c r="I2" s="9"/>
      <c r="J2" s="9"/>
      <c r="K2" s="9"/>
      <c r="L2" s="9"/>
      <c r="M2" s="9"/>
      <c r="N2" s="10"/>
      <c r="P2" s="689" t="s">
        <v>274</v>
      </c>
      <c r="Q2" s="689"/>
      <c r="R2" s="689"/>
      <c r="S2" s="689"/>
      <c r="T2" s="689"/>
      <c r="U2" s="689"/>
      <c r="V2" s="689"/>
      <c r="W2" s="689"/>
      <c r="X2" s="689"/>
      <c r="Y2" s="689"/>
      <c r="Z2" s="689"/>
    </row>
    <row r="3" spans="1:26" ht="15.75" customHeight="1" x14ac:dyDescent="0.25">
      <c r="A3" s="709" t="s">
        <v>135</v>
      </c>
      <c r="B3" s="710"/>
      <c r="C3" s="710"/>
      <c r="D3" s="713" t="str">
        <f>IF('X-1'!N1=0,"",'X-1'!N1)</f>
        <v/>
      </c>
      <c r="E3" s="713"/>
      <c r="F3" s="12" t="s">
        <v>273</v>
      </c>
      <c r="G3" s="4"/>
      <c r="H3" s="13"/>
      <c r="I3" s="11"/>
      <c r="J3" s="11"/>
      <c r="K3" s="11"/>
      <c r="L3" s="11"/>
      <c r="M3" s="11"/>
      <c r="N3" s="14"/>
      <c r="P3" s="247" t="s">
        <v>278</v>
      </c>
      <c r="Q3" s="247"/>
      <c r="R3" s="247"/>
      <c r="S3" s="247"/>
      <c r="T3" s="247"/>
      <c r="U3" s="247"/>
      <c r="V3" s="247"/>
      <c r="W3" s="247"/>
      <c r="X3" s="247"/>
      <c r="Y3" s="248"/>
      <c r="Z3" s="249"/>
    </row>
    <row r="4" spans="1:26" ht="15.75" customHeight="1" x14ac:dyDescent="0.25">
      <c r="A4" s="711"/>
      <c r="B4" s="712"/>
      <c r="C4" s="712"/>
      <c r="D4" s="714"/>
      <c r="E4" s="714"/>
      <c r="F4" s="703"/>
      <c r="G4" s="704"/>
      <c r="H4" s="704"/>
      <c r="I4" s="704"/>
      <c r="J4" s="704"/>
      <c r="K4" s="704"/>
      <c r="L4" s="704"/>
      <c r="M4" s="704"/>
      <c r="N4" s="705"/>
      <c r="P4" s="250" t="s">
        <v>275</v>
      </c>
      <c r="Q4" s="251"/>
      <c r="R4" s="251"/>
      <c r="S4" s="251"/>
      <c r="T4" s="251"/>
      <c r="U4" s="251"/>
      <c r="V4" s="251"/>
      <c r="W4" s="252"/>
      <c r="X4" s="252"/>
      <c r="Y4" s="253"/>
      <c r="Z4" s="254"/>
    </row>
    <row r="5" spans="1:26" x14ac:dyDescent="0.25">
      <c r="A5" s="715" t="s">
        <v>136</v>
      </c>
      <c r="B5" s="716"/>
      <c r="C5" s="725" t="str">
        <f>IF('X-1'!J1=0,"",'X-1'!J1)</f>
        <v/>
      </c>
      <c r="D5" s="725"/>
      <c r="E5" s="726"/>
      <c r="F5" s="703"/>
      <c r="G5" s="704"/>
      <c r="H5" s="704"/>
      <c r="I5" s="704"/>
      <c r="J5" s="704"/>
      <c r="K5" s="704"/>
      <c r="L5" s="704"/>
      <c r="M5" s="704"/>
      <c r="N5" s="705"/>
      <c r="P5" s="255" t="s">
        <v>276</v>
      </c>
      <c r="Q5" s="255"/>
      <c r="R5" s="255"/>
      <c r="S5" s="255"/>
      <c r="T5" s="255"/>
      <c r="U5" s="255"/>
      <c r="V5" s="255"/>
      <c r="W5" s="255"/>
      <c r="X5" s="255"/>
      <c r="Y5" s="255"/>
      <c r="Z5" s="255"/>
    </row>
    <row r="6" spans="1:26" x14ac:dyDescent="0.25">
      <c r="A6" s="717"/>
      <c r="B6" s="718"/>
      <c r="C6" s="727"/>
      <c r="D6" s="727"/>
      <c r="E6" s="728"/>
      <c r="F6" s="703"/>
      <c r="G6" s="704"/>
      <c r="H6" s="704"/>
      <c r="I6" s="704"/>
      <c r="J6" s="704"/>
      <c r="K6" s="704"/>
      <c r="L6" s="704"/>
      <c r="M6" s="704"/>
      <c r="N6" s="705"/>
      <c r="P6" s="255" t="s">
        <v>277</v>
      </c>
      <c r="Q6" s="255"/>
      <c r="R6" s="255"/>
      <c r="S6" s="365"/>
      <c r="T6" s="366"/>
      <c r="U6" s="366"/>
      <c r="V6" s="366"/>
      <c r="W6" s="366"/>
      <c r="X6" s="366"/>
      <c r="Y6" s="366"/>
      <c r="Z6" s="367"/>
    </row>
    <row r="7" spans="1:26" x14ac:dyDescent="0.25">
      <c r="A7" s="715" t="s">
        <v>132</v>
      </c>
      <c r="B7" s="716"/>
      <c r="C7" s="721" t="str">
        <f>IF('X-1'!R1=0,"",'X-1'!R1)</f>
        <v/>
      </c>
      <c r="D7" s="721"/>
      <c r="E7" s="722"/>
      <c r="F7" s="703"/>
      <c r="G7" s="704"/>
      <c r="H7" s="704"/>
      <c r="I7" s="704"/>
      <c r="J7" s="704"/>
      <c r="K7" s="704"/>
      <c r="L7" s="704"/>
      <c r="M7" s="704"/>
      <c r="N7" s="705"/>
      <c r="P7" s="255" t="s">
        <v>293</v>
      </c>
      <c r="Q7" s="255"/>
      <c r="R7" s="365"/>
      <c r="S7" s="367"/>
      <c r="T7" s="255"/>
      <c r="U7" s="255"/>
      <c r="V7" s="255"/>
      <c r="W7" s="255"/>
      <c r="X7" s="255"/>
      <c r="Y7" s="255"/>
      <c r="Z7" s="255"/>
    </row>
    <row r="8" spans="1:26" ht="15.75" thickBot="1" x14ac:dyDescent="0.3">
      <c r="A8" s="719"/>
      <c r="B8" s="720"/>
      <c r="C8" s="723"/>
      <c r="D8" s="723"/>
      <c r="E8" s="724"/>
      <c r="F8" s="706"/>
      <c r="G8" s="707"/>
      <c r="H8" s="707"/>
      <c r="I8" s="707"/>
      <c r="J8" s="707"/>
      <c r="K8" s="707"/>
      <c r="L8" s="707"/>
      <c r="M8" s="707"/>
      <c r="N8" s="708"/>
      <c r="P8" s="256" t="s">
        <v>295</v>
      </c>
      <c r="Q8" s="257"/>
      <c r="R8" s="257"/>
      <c r="S8" s="257"/>
      <c r="T8" s="257"/>
      <c r="U8" s="257"/>
      <c r="V8" s="257"/>
      <c r="W8" s="257"/>
      <c r="X8" s="257"/>
      <c r="Y8" s="257"/>
      <c r="Z8" s="258"/>
    </row>
    <row r="9" spans="1:26" x14ac:dyDescent="0.25">
      <c r="A9" s="15" t="s">
        <v>21</v>
      </c>
      <c r="B9" s="16"/>
      <c r="C9" s="16"/>
      <c r="D9" s="17"/>
      <c r="E9" s="18" t="s">
        <v>20</v>
      </c>
      <c r="F9" s="18" t="s">
        <v>22</v>
      </c>
      <c r="G9" s="18" t="s">
        <v>23</v>
      </c>
      <c r="H9" s="19" t="s">
        <v>24</v>
      </c>
      <c r="I9" s="20" t="s">
        <v>25</v>
      </c>
      <c r="J9" s="16"/>
      <c r="K9" s="16"/>
      <c r="L9" s="18" t="s">
        <v>22</v>
      </c>
      <c r="M9" s="18" t="s">
        <v>23</v>
      </c>
      <c r="N9" s="199" t="s">
        <v>24</v>
      </c>
    </row>
    <row r="10" spans="1:26" x14ac:dyDescent="0.25">
      <c r="A10" s="735" t="s">
        <v>221</v>
      </c>
      <c r="B10" s="679"/>
      <c r="C10" s="679"/>
      <c r="D10" s="736"/>
      <c r="E10" s="200"/>
      <c r="F10" s="379">
        <f>SUM('X-1'!K36,'X-2'!K35,'X-3'!K35,'X-4'!K35,'X-5'!K35,'X-6'!K35,'X-7'!K35,'X-8'!K35,'X-9'!K35,'X-10'!K35,'X-11'!K35,'X-12'!K35,'X-13'!K35,'X-14'!K35,'X-15'!K35,'X-16'!K35,'X-17'!K35,'X-18'!K35,'X-19'!K35,'X-20'!K35)</f>
        <v>0</v>
      </c>
      <c r="G10" s="220" t="s">
        <v>1</v>
      </c>
      <c r="H10" s="22" t="s">
        <v>67</v>
      </c>
      <c r="I10" s="33" t="s">
        <v>253</v>
      </c>
      <c r="J10" s="21"/>
      <c r="K10" s="41" t="s">
        <v>29</v>
      </c>
      <c r="L10" s="379">
        <f>SUM('X-1'!P79,'X-1'!F75,'X-2'!P78,'X-2'!F74,'X-3'!P78,'X-3'!F74,'X-4'!P78,'X-4'!F74,'X-5'!P78,'X-5'!F74,'X-6'!P78,'X-6'!F74,'X-7'!P78,'X-7'!F74,'X-8'!P78,'X-8'!F74,'X-9'!P78,'X-9'!F74,'X-10'!P78,'X-10'!F74,'X-11'!P78,'X-11'!F74,'X-12'!P78,'X-12'!F74,'X-13'!P78,'X-13'!F74,'X-14'!P78,'X-14'!F74,'X-15'!P78,'X-15'!F74,'X-16'!P78,'X-16'!F74,'X-17'!P78,'X-17'!F74,'X-18'!P78,'X-18'!F74,'X-19'!P78,'X-19'!F74,'X-20'!P78,'X-20'!F74)</f>
        <v>0</v>
      </c>
      <c r="M10" s="34" t="s">
        <v>8</v>
      </c>
      <c r="N10" s="230" t="s">
        <v>68</v>
      </c>
    </row>
    <row r="11" spans="1:26" x14ac:dyDescent="0.25">
      <c r="A11" s="687" t="s">
        <v>222</v>
      </c>
      <c r="B11" s="668"/>
      <c r="C11" s="668"/>
      <c r="D11" s="688"/>
      <c r="E11" s="201"/>
      <c r="F11" s="379">
        <f>SUM('X-1'!K68,'X-2'!K67,'X-3'!K67,'X-4'!K67,'X-5'!K67,'X-6'!K67,'X-7'!K67,'X-8'!K67,'X-9'!K67,'X-10'!K67,'X-11'!K67,'X-12'!K67,'X-13'!K67,'X-14'!K67,'X-15'!K67,'X-16'!K67,'X-17'!K67,'X-18'!K67,'X-19'!K67,'X-20'!K67)</f>
        <v>0</v>
      </c>
      <c r="G11" s="215" t="s">
        <v>1</v>
      </c>
      <c r="H11" s="29" t="s">
        <v>137</v>
      </c>
      <c r="I11" s="667" t="s">
        <v>151</v>
      </c>
      <c r="J11" s="668"/>
      <c r="K11" s="369" t="s">
        <v>29</v>
      </c>
      <c r="L11" s="380"/>
      <c r="M11" s="26" t="s">
        <v>8</v>
      </c>
      <c r="N11" s="231" t="s">
        <v>153</v>
      </c>
    </row>
    <row r="12" spans="1:26" x14ac:dyDescent="0.25">
      <c r="A12" s="27"/>
      <c r="B12" s="24"/>
      <c r="C12" s="24"/>
      <c r="D12" s="24"/>
      <c r="E12" s="202"/>
      <c r="F12" s="382"/>
      <c r="G12" s="28"/>
      <c r="H12" s="204"/>
      <c r="I12" s="667" t="s">
        <v>152</v>
      </c>
      <c r="J12" s="668"/>
      <c r="K12" s="369" t="s">
        <v>29</v>
      </c>
      <c r="L12" s="380"/>
      <c r="M12" s="26" t="s">
        <v>8</v>
      </c>
      <c r="N12" s="231" t="s">
        <v>154</v>
      </c>
    </row>
    <row r="13" spans="1:26" x14ac:dyDescent="0.25">
      <c r="A13" s="687" t="s">
        <v>223</v>
      </c>
      <c r="B13" s="668"/>
      <c r="C13" s="668"/>
      <c r="D13" s="688"/>
      <c r="E13" s="216"/>
      <c r="F13" s="379">
        <f>SUM('X-1'!N68:O68,'X-1'!N36:O36,'X-2'!N67:O67,'X-2'!N35:O35,'X-3'!N67:O67,'X-3'!N35:O35,'X-4'!N67:O67,'X-4'!N35:O35,'X-5'!N67:O67,'X-5'!N35:O35,'X-6'!N67:O67,'X-6'!N35:O35,'X-7'!N67:O67,'X-7'!N35:O35,'X-8'!N67:O67,'X-8'!N35:O35,'X-9'!N67:O67,'X-9'!N35:O35,'X-10'!N67:O67,'X-10'!N35:O35,'X-11'!N67:O67,'X-11'!N35:O35,'X-12'!N67:O67,'X-12'!N35:O35,'X-13'!N67:O67,'X-13'!N35:O35,'X-14'!N67:O67,'X-14'!N35:O35,'X-15'!N67:O67,'X-15'!N35:O35,'X-16'!N67:O67,'X-16'!N35:O35,'X-17'!N67:O67,'X-17'!N35:O35,'X-18'!N67:O67,'X-18'!N35:O35,'X-19'!N67:O67,'X-19'!N35:O35,'X-20'!N67:O67,'X-20'!N35:O35)</f>
        <v>0</v>
      </c>
      <c r="G13" s="215" t="s">
        <v>72</v>
      </c>
      <c r="H13" s="398" t="s">
        <v>301</v>
      </c>
      <c r="I13" s="23" t="s">
        <v>254</v>
      </c>
      <c r="J13" s="24"/>
      <c r="K13" s="25" t="s">
        <v>30</v>
      </c>
      <c r="L13" s="379">
        <f>SUM('X-1'!F74,'X-1'!E84,'X-2'!F73,'X-2'!E83,'X-3'!F73,'X-3'!E83,'X-4'!F73,'X-4'!E83,'X-5'!F73,'X-5'!E83,'X-6'!F73,'X-6'!E83,'X-7'!F73,'X-7'!E83,'X-8'!F73,'X-8'!E83,'X-9'!F73,'X-9'!E83,'X-10'!F73,'X-10'!E83,'X-11'!F73,'X-11'!E83,'X-12'!F73,'X-12'!E83,'X-13'!F73,'X-13'!E83,'X-14'!F73,'X-14'!E83,'X-15'!F73,'X-15'!E83,'X-16'!F73,'X-16'!E83,'X-17'!F73,'X-17'!E83,'X-18'!F73,'X-18'!E83,'X-19'!F73,'X-19'!E83,'X-20'!F73,'X-20'!E83)</f>
        <v>0</v>
      </c>
      <c r="M13" s="26" t="s">
        <v>4</v>
      </c>
      <c r="N13" s="231" t="s">
        <v>69</v>
      </c>
    </row>
    <row r="14" spans="1:26" x14ac:dyDescent="0.25">
      <c r="A14" s="27"/>
      <c r="B14" s="24"/>
      <c r="C14" s="24"/>
      <c r="D14" s="24"/>
      <c r="E14" s="202"/>
      <c r="F14" s="383"/>
      <c r="G14" s="205"/>
      <c r="H14" s="29"/>
      <c r="I14" s="23" t="s">
        <v>255</v>
      </c>
      <c r="J14" s="24"/>
      <c r="K14" s="25" t="s">
        <v>30</v>
      </c>
      <c r="L14" s="379">
        <f>SUM('X-1'!M84,'X-2'!M83,'X-3'!M83,'X-4'!M83,'X-5'!M83,'X-6'!M83,'X-7'!M83,'X-8'!M83,'X-9'!M83,'X-10'!M83,'X-11'!M83,'X-12'!M83,'X-13'!M83,'X-14'!M83,'X-15'!M83,'X-16'!M83,'X-17'!M83,'X-18'!M83,'X-19'!M83,'X-20'!M83)</f>
        <v>0</v>
      </c>
      <c r="M14" s="26" t="s">
        <v>4</v>
      </c>
      <c r="N14" s="231" t="s">
        <v>70</v>
      </c>
    </row>
    <row r="15" spans="1:26" x14ac:dyDescent="0.25">
      <c r="A15" s="690" t="s">
        <v>233</v>
      </c>
      <c r="B15" s="691"/>
      <c r="C15" s="691"/>
      <c r="D15" s="695"/>
      <c r="E15" s="207"/>
      <c r="F15" s="384"/>
      <c r="G15" s="206"/>
      <c r="H15" s="204"/>
      <c r="I15" s="23" t="s">
        <v>256</v>
      </c>
      <c r="J15" s="24"/>
      <c r="K15" s="24"/>
      <c r="L15" s="379">
        <f>SUM('X-1'!P84,'X-2'!P83,'X-3'!P83,'X-4'!P83,'X-5'!P83,'X-6'!P83,'X-7'!P83,'X-8'!P83,'X-9'!P83,'X-10'!P83,'X-11'!P83,'X-12'!P83,'X-13'!P83,'X-14'!P83,'X-15'!P83,'X-16'!P83,'X-17'!P83,'X-18'!P83,'X-19'!P83,'X-20'!P83)</f>
        <v>0</v>
      </c>
      <c r="M15" s="26" t="s">
        <v>4</v>
      </c>
      <c r="N15" s="231" t="s">
        <v>71</v>
      </c>
      <c r="P15" s="177"/>
    </row>
    <row r="16" spans="1:26" x14ac:dyDescent="0.25">
      <c r="A16" s="32" t="s">
        <v>28</v>
      </c>
      <c r="B16" s="24"/>
      <c r="C16" s="24"/>
      <c r="D16" s="24"/>
      <c r="E16" s="203" t="s">
        <v>40</v>
      </c>
      <c r="F16" s="379">
        <f>SUM('X-1'!I9,'X-1'!I41,'X-2'!I8,'X-2'!I40,'X-3'!I8,'X-3'!I40,'X-4'!I8,'X-4'!I40,'X-5'!I8,'X-5'!I40,'X-6'!I8,'X-6'!I40,'X-7'!I8,'X-7'!I40,'X-8'!I8,'X-8'!I40,'X-9'!I8,'X-9'!I40,'X-10'!I8,'X-10'!I40,'X-11'!I8,'X-11'!I40,'X-12'!I8,'X-12'!I40,'X-13'!I8,'X-13'!I40,'X-14'!I8,'X-14'!I40,'X-15'!I8,'X-15'!I40,'X-16'!I8,'X-16'!I40,'X-17'!I8,'X-17'!I40,'X-18'!I8,'X-18'!I40,'X-19'!I8,'X-19'!I40,'X-20'!I8,'X-20'!I40)</f>
        <v>0</v>
      </c>
      <c r="G16" s="29" t="s">
        <v>8</v>
      </c>
      <c r="H16" s="29" t="s">
        <v>74</v>
      </c>
      <c r="I16" s="30" t="s">
        <v>257</v>
      </c>
      <c r="J16" s="24"/>
      <c r="K16" s="24"/>
      <c r="L16" s="379">
        <f>SUM('X-1'!F71,'X-2'!F70,'X-3'!F70,'X-4'!F70,'X-5'!F70,'X-6'!F70,'X-7'!F70,'X-8'!F70,'X-9'!F70,'X-10'!F70,'X-11'!F70,'X-12'!F70,'X-13'!F70,'X-14'!F70,'X-15'!F70,'X-16'!F70,'X-17'!F70,'X-18'!F70,'X-19'!F70,'X-20'!F70)</f>
        <v>0</v>
      </c>
      <c r="M16" s="26" t="s">
        <v>4</v>
      </c>
      <c r="N16" s="232" t="s">
        <v>73</v>
      </c>
      <c r="O16" s="1"/>
    </row>
    <row r="17" spans="1:22" x14ac:dyDescent="0.25">
      <c r="A17" s="32" t="s">
        <v>28</v>
      </c>
      <c r="B17" s="24"/>
      <c r="C17" s="24"/>
      <c r="D17" s="24"/>
      <c r="E17" s="219" t="s">
        <v>41</v>
      </c>
      <c r="F17" s="379">
        <f>SUM('X-1'!I10,'X-1'!I42,'X-2'!I9,'X-2'!I41,'X-3'!I9,'X-3'!I41,'X-4'!I9,'X-4'!I41,'X-5'!I9,'X-5'!I41,'X-6'!I9,'X-6'!I41,'X-7'!I9,'X-7'!I41,'X-8'!I9,'X-8'!I41,'X-9'!I9,'X-9'!I41,'X-10'!I9,'X-10'!I41,'X-11'!I9,'X-11'!I41,'X-12'!I9,'X-12'!I41,'X-13'!I9,'X-13'!I41,'X-14'!I9,'X-14'!I41,'X-15'!I9,'X-15'!I41,'X-16'!I9,'X-16'!I41,'X-17'!I9,'X-17'!I41,'X-18'!I9,'X-18'!I41,'X-19'!I9,'X-19'!I41,'X-20'!I9,'X-20'!I41)</f>
        <v>0</v>
      </c>
      <c r="G17" s="215" t="s">
        <v>8</v>
      </c>
      <c r="H17" s="29" t="s">
        <v>76</v>
      </c>
      <c r="I17" s="23" t="s">
        <v>258</v>
      </c>
      <c r="J17" s="24"/>
      <c r="K17" s="25" t="s">
        <v>30</v>
      </c>
      <c r="L17" s="379">
        <f>SUM('X-1'!I84,'X-2'!I83,'X-3'!I83,'X-4'!I83,'X-5'!I83,'X-6'!I83,'X-7'!I83,'X-8'!I83,'X-9'!I83,'X-10'!I83,'X-11'!I83,'X-12'!I83,'X-13'!I83,'X-14'!I83,'X-15'!I83,'X-16'!I83,'X-17'!I83,'X-18'!I83,'X-19'!I83,'X-20'!I83)</f>
        <v>0</v>
      </c>
      <c r="M17" s="26" t="s">
        <v>4</v>
      </c>
      <c r="N17" s="231" t="s">
        <v>75</v>
      </c>
    </row>
    <row r="18" spans="1:22" x14ac:dyDescent="0.25">
      <c r="A18" s="32" t="s">
        <v>28</v>
      </c>
      <c r="B18" s="24"/>
      <c r="C18" s="24"/>
      <c r="D18" s="24"/>
      <c r="E18" s="203" t="s">
        <v>42</v>
      </c>
      <c r="F18" s="379">
        <f>SUM('X-1'!I11,'X-1'!I43,'X-2'!I10,'X-2'!I42,'X-3'!I10,'X-3'!I42,'X-4'!I10,'X-4'!I42,'X-5'!I10,'X-5'!I42,'X-6'!I10,'X-6'!I42,'X-7'!I10,'X-7'!I42,'X-8'!I10,'X-8'!I42,'X-9'!I10,'X-9'!I42,'X-10'!I10,'X-10'!I42,'X-11'!I10,'X-11'!I42,'X-12'!I10,'X-12'!I42,'X-13'!I10,'X-13'!I42,'X-14'!I10,'X-14'!I42,'X-15'!I10,'X-15'!I42,'X-16'!I10,'X-16'!I42,'X-17'!I10,'X-17'!I42,'X-18'!I10,'X-18'!I42,'X-19'!I10,'X-19'!I42,'X-20'!I10,'X-20'!I42)</f>
        <v>0</v>
      </c>
      <c r="G18" s="29" t="s">
        <v>8</v>
      </c>
      <c r="H18" s="44" t="s">
        <v>111</v>
      </c>
      <c r="I18" s="68" t="s">
        <v>259</v>
      </c>
      <c r="J18" s="24"/>
      <c r="K18" s="24"/>
      <c r="L18" s="379">
        <f>SUM('X-1'!F72,'X-2'!F71,'X-3'!F71,'X-4'!F71,'X-5'!F71,'X-6'!F71,'X-7'!F71,'X-8'!F71,'X-9'!F71,'X-10'!F71,'X-11'!F71,'X-12'!F71,'X-13'!F71,'X-14'!F71,'X-15'!F71,'X-16'!F71,'X-17'!F71,'X-18'!F71,'X-19'!F71,'X-20'!F71)</f>
        <v>0</v>
      </c>
      <c r="M18" s="26" t="s">
        <v>4</v>
      </c>
      <c r="N18" s="192" t="s">
        <v>107</v>
      </c>
    </row>
    <row r="19" spans="1:22" x14ac:dyDescent="0.25">
      <c r="A19" s="32" t="s">
        <v>28</v>
      </c>
      <c r="B19" s="24"/>
      <c r="C19" s="24"/>
      <c r="D19" s="24"/>
      <c r="E19" s="219" t="s">
        <v>43</v>
      </c>
      <c r="F19" s="379">
        <f>SUM('X-1'!I12,'X-1'!I44,'X-2'!I11,'X-2'!I43,'X-3'!I11,'X-3'!I43,'X-4'!I11,'X-4'!I43,'X-5'!I11,'X-5'!I43,'X-6'!I11,'X-6'!I43,'X-7'!I11,'X-7'!I43,'X-8'!I11,'X-8'!I43,'X-9'!I11,'X-9'!I43,'X-10'!I11,'X-10'!I43,'X-11'!I11,'X-11'!I43,'X-12'!I11,'X-12'!I43,'X-13'!I11,'X-13'!I43,'X-14'!I11,'X-14'!I43,'X-15'!I11,'X-15'!I43,'X-16'!I11,'X-16'!I43,'X-17'!I11,'X-17'!I43,'X-18'!I11,'X-18'!I43,'X-19'!I11,'X-19'!I43,'X-20'!I11,'X-20'!I43)</f>
        <v>0</v>
      </c>
      <c r="G19" s="215" t="s">
        <v>8</v>
      </c>
      <c r="H19" s="44" t="s">
        <v>100</v>
      </c>
      <c r="I19" s="48" t="s">
        <v>31</v>
      </c>
      <c r="J19" s="43"/>
      <c r="K19" s="49"/>
      <c r="L19" s="379">
        <f>ROUNDUP(1.05*SUM('X-1'!S29,'X-2'!S28,'X-3'!S28,'X-4'!S28,'X-5'!S28,'X-6'!S28,'X-7'!S28,'X-8'!S28,'X-9'!S28,'X-10'!S28,'X-11'!S28,'X-12'!S28,'X-13'!S28,'X-14'!S28,'X-15'!S28,'X-16'!S28,'X-17'!S28,'X-18'!S28,'X-19'!S28,'X-20'!S28),0)</f>
        <v>0</v>
      </c>
      <c r="M19" s="26" t="s">
        <v>4</v>
      </c>
      <c r="N19" s="192" t="s">
        <v>77</v>
      </c>
    </row>
    <row r="20" spans="1:22" x14ac:dyDescent="0.25">
      <c r="A20" s="32" t="s">
        <v>28</v>
      </c>
      <c r="B20" s="24"/>
      <c r="C20" s="24"/>
      <c r="D20" s="24"/>
      <c r="E20" s="203" t="s">
        <v>44</v>
      </c>
      <c r="F20" s="379">
        <f>SUM('X-1'!I13,'X-1'!I45,'X-2'!I12,'X-2'!I44,'X-3'!I12,'X-3'!I44,'X-4'!I12,'X-4'!I44,'X-5'!I12,'X-5'!I44,'X-6'!I12,'X-6'!I44,'X-7'!I12,'X-7'!I44,'X-8'!I12,'X-8'!I44,'X-9'!I12,'X-9'!I44,'X-10'!I12,'X-10'!I44,'X-11'!I12,'X-11'!I44,'X-12'!I12,'X-12'!I44,'X-13'!I12,'X-13'!I44,'X-14'!I12,'X-14'!I44,'X-15'!I12,'X-15'!I44,'X-16'!I12,'X-16'!I44,'X-17'!I12,'X-17'!I44,'X-18'!I12,'X-18'!I44,'X-19'!I12,'X-19'!I44,'X-20'!I12,'X-20'!I44)</f>
        <v>0</v>
      </c>
      <c r="G20" s="215" t="s">
        <v>8</v>
      </c>
      <c r="H20" s="29" t="s">
        <v>79</v>
      </c>
      <c r="I20" s="23" t="s">
        <v>260</v>
      </c>
      <c r="J20" s="24"/>
      <c r="K20" s="24"/>
      <c r="L20" s="379">
        <f>ROUNDUP(1.05*SUM('X-1'!S61,'X-2'!S60,'X-3'!S60,'X-4'!S60,'X-5'!S60,'X-6'!S60,'X-7'!S60,'X-8'!S60,'X-9'!S60,'X-10'!S60,'X-11'!S60,'X-12'!S60,'X-13'!S60,'X-14'!S60,'X-15'!S60,'X-16'!S60,'X-17'!S60,'X-18'!S60,'X-19'!S60,'X-20'!S60),0)</f>
        <v>0</v>
      </c>
      <c r="M20" s="26" t="s">
        <v>4</v>
      </c>
      <c r="N20" s="231" t="s">
        <v>78</v>
      </c>
    </row>
    <row r="21" spans="1:22" x14ac:dyDescent="0.25">
      <c r="A21" s="32" t="s">
        <v>28</v>
      </c>
      <c r="B21" s="24"/>
      <c r="C21" s="24"/>
      <c r="D21" s="24"/>
      <c r="E21" s="203" t="s">
        <v>45</v>
      </c>
      <c r="F21" s="379">
        <f>SUM('X-1'!I14,'X-1'!I46,'X-2'!I13,'X-2'!I45,'X-3'!I13,'X-3'!I45,'X-4'!I13,'X-4'!I45,'X-5'!I13,'X-5'!I45,'X-6'!I13,'X-6'!I45,'X-7'!I13,'X-7'!I45,'X-8'!I13,'X-8'!I45,'X-9'!I13,'X-9'!I45,'X-10'!I13,'X-10'!I45,'X-11'!I13,'X-11'!I45,'X-12'!I13,'X-12'!I45,'X-13'!I13,'X-13'!I45,'X-14'!I13,'X-14'!I45,'X-15'!I13,'X-15'!I45,'X-16'!I13,'X-16'!I45,'X-17'!I13,'X-17'!I45,'X-18'!I13,'X-18'!I45,'X-19'!I13,'X-19'!I45,'X-20'!I13,'X-20'!I45)</f>
        <v>0</v>
      </c>
      <c r="G21" s="215" t="s">
        <v>8</v>
      </c>
      <c r="H21" s="29" t="s">
        <v>81</v>
      </c>
      <c r="I21" s="46" t="s">
        <v>261</v>
      </c>
      <c r="J21" s="43"/>
      <c r="K21" s="43"/>
      <c r="L21" s="391">
        <f>ROUNDUP(1.05*SUM('X-1'!W36,'X-1'!U68,'X-2'!W35,'X-2'!U67,'X-3'!W35,'X-3'!U67,'X-4'!W35,'X-4'!U67,'X-5'!W35,'X-5'!U67,'X-6'!W35,'X-6'!U67,'X-7'!W35,'X-7'!U67,'X-8'!W35,'X-8'!U67,'X-9'!W35,'X-9'!U67,'X-10'!W35,'X-10'!U67,'X-11'!W35,'X-11'!U67,'X-12'!W35,'X-12'!U67,'X-13'!W35,'X-13'!U67,'X-14'!W35,'X-14'!U67,'X-15'!W35,'X-15'!U67,'X-16'!W35,'X-16'!U67,'X-17'!W35,'X-17'!U67,'X-18'!W35,'X-18'!U67,'X-19'!W35,'X-19'!U67,'X-20'!W35,'X-20'!U67),1)</f>
        <v>0</v>
      </c>
      <c r="M21" s="47" t="s">
        <v>32</v>
      </c>
      <c r="N21" s="192" t="s">
        <v>80</v>
      </c>
      <c r="O21" s="2"/>
    </row>
    <row r="22" spans="1:22" x14ac:dyDescent="0.25">
      <c r="A22" s="32" t="s">
        <v>28</v>
      </c>
      <c r="B22" s="24"/>
      <c r="C22" s="24"/>
      <c r="D22" s="24"/>
      <c r="E22" s="203" t="s">
        <v>46</v>
      </c>
      <c r="F22" s="379">
        <f>SUM('X-1'!I15,'X-1'!I47,'X-2'!I14,'X-2'!I46,'X-3'!I14,'X-3'!I46,'X-4'!I14,'X-4'!I46,'X-5'!I14,'X-5'!I46,'X-6'!I14,'X-6'!I46,'X-7'!I14,'X-7'!I46,'X-8'!I14,'X-8'!I46,'X-9'!I14,'X-9'!I46,'X-10'!I14,'X-10'!I46,'X-11'!I14,'X-11'!I46,'X-12'!I14,'X-12'!I46,'X-13'!I14,'X-13'!I46,'X-14'!I14,'X-14'!I46,'X-15'!I14,'X-15'!I46,'X-16'!I14,'X-16'!I46,'X-17'!I14,'X-17'!I46,'X-18'!I14,'X-18'!I46,'X-19'!I14,'X-19'!I46,'X-20'!I14,'X-20'!I46)</f>
        <v>0</v>
      </c>
      <c r="G22" s="215" t="s">
        <v>8</v>
      </c>
      <c r="H22" s="29" t="s">
        <v>224</v>
      </c>
      <c r="I22" s="672" t="s">
        <v>262</v>
      </c>
      <c r="J22" s="665"/>
      <c r="K22" s="673"/>
      <c r="L22" s="392">
        <f>ROUNDUP(1.05*SUM('X-1'!U36,'X-1'!W68,'X-2'!U35,'X-2'!W67,'X-3'!U35,'X-3'!W67,'X-4'!U35,'X-4'!W67,'X-5'!U35,'X-5'!W67,'X-6'!U35,'X-6'!W67,'X-7'!U35,'X-7'!W67,'X-8'!U35,'X-8'!W67,'X-9'!U35,'X-9'!W67,'X-10'!U35,'X-10'!W67,'X-11'!U35,'X-11'!W67,'X-12'!U35,'X-12'!W67,'X-13'!U35,'X-13'!W67,'X-14'!U35,'X-14'!W67,'X-15'!U35,'X-15'!W67,'X-16'!U35,'X-16'!W67,'X-17'!U35,'X-17'!W67,'X-18'!U35,'X-18'!W67,'X-19'!U35,'X-19'!W67,'X-20'!U35,'X-20'!W67,L15),0)</f>
        <v>0</v>
      </c>
      <c r="M22" s="47" t="s">
        <v>4</v>
      </c>
      <c r="N22" s="192" t="s">
        <v>82</v>
      </c>
      <c r="O22" s="2"/>
    </row>
    <row r="23" spans="1:22" x14ac:dyDescent="0.25">
      <c r="A23" s="32" t="s">
        <v>28</v>
      </c>
      <c r="B23" s="24"/>
      <c r="C23" s="24"/>
      <c r="D23" s="24"/>
      <c r="E23" s="203" t="s">
        <v>47</v>
      </c>
      <c r="F23" s="379">
        <f>SUM('X-1'!I16,'X-1'!I48,'X-2'!I15,'X-2'!I47,'X-3'!I15,'X-3'!I47,'X-4'!I15,'X-4'!I47,'X-5'!I15,'X-5'!I47,'X-6'!I15,'X-6'!I47,'X-7'!I15,'X-7'!I47,'X-8'!I15,'X-8'!I47,'X-9'!I15,'X-9'!I47,'X-10'!I15,'X-10'!I47,'X-11'!I15,'X-11'!I47,'X-12'!I15,'X-12'!I47,'X-13'!I15,'X-13'!I47,'X-14'!I15,'X-14'!I47,'X-15'!I15,'X-15'!I47,'X-16'!I15,'X-16'!I47,'X-17'!I15,'X-17'!I47,'X-18'!I15,'X-18'!I47,'X-19'!I15,'X-19'!I47,'X-20'!I15,'X-20'!I47)</f>
        <v>0</v>
      </c>
      <c r="G23" s="215" t="s">
        <v>8</v>
      </c>
      <c r="H23" s="29" t="s">
        <v>225</v>
      </c>
      <c r="I23" s="23" t="s">
        <v>263</v>
      </c>
      <c r="J23" s="24"/>
      <c r="K23" s="24"/>
      <c r="L23" s="392">
        <f>ROUNDUP(1.05*SUM('X-1'!W29,'X-2'!W28,'X-3'!W28,'X-4'!W28,'X-5'!W28,'X-6'!W28,'X-7'!W28,'X-8'!W28,'X-9'!W28,'X-10'!W28,'X-11'!W28,'X-12'!W28,'X-13'!W28,'X-14'!W28,'X-15'!W28,'X-16'!W28,'X-17'!W28,'X-18'!W28,'X-19'!W28,'X-20'!W28)+SUM('X-1'!F73,'X-2'!F72,'X-3'!F72,'X-4'!F72,'X-5'!F72,'X-6'!F72,'X-7'!F72,'X-8'!F72,'X-9'!F72,'X-10'!F72,'X-11'!F72,'X-12'!F72,'X-13'!F72,'X-14'!F72,'X-15'!F72,'X-16'!F72,'X-17'!F72,'X-18'!F72,'X-19'!F72,'X-20'!F72),0)</f>
        <v>0</v>
      </c>
      <c r="M23" s="47" t="s">
        <v>4</v>
      </c>
      <c r="N23" s="192" t="s">
        <v>83</v>
      </c>
    </row>
    <row r="24" spans="1:22" x14ac:dyDescent="0.25">
      <c r="A24" s="32" t="s">
        <v>28</v>
      </c>
      <c r="B24" s="24"/>
      <c r="C24" s="24"/>
      <c r="D24" s="24"/>
      <c r="E24" s="203" t="s">
        <v>48</v>
      </c>
      <c r="F24" s="379">
        <f>SUM('X-1'!I17,'X-1'!I49,'X-2'!I16,'X-2'!I48,'X-3'!I16,'X-3'!I48,'X-4'!I16,'X-4'!I48,'X-5'!I16,'X-5'!I48,'X-6'!I16,'X-6'!I48,'X-7'!I16,'X-7'!I48,'X-8'!I16,'X-8'!I48,'X-9'!I16,'X-9'!I48,'X-10'!I16,'X-10'!I48,'X-11'!I16,'X-11'!I48,'X-12'!I16,'X-12'!I48,'X-13'!I16,'X-13'!I48,'X-14'!I16,'X-14'!I48,'X-15'!I16,'X-15'!I48,'X-16'!I16,'X-16'!I48,'X-17'!I16,'X-17'!I48,'X-18'!I16,'X-18'!I48,'X-19'!I16,'X-19'!I48,'X-20'!I16,'X-20'!I48)</f>
        <v>0</v>
      </c>
      <c r="G24" s="215" t="s">
        <v>8</v>
      </c>
      <c r="H24" s="29" t="s">
        <v>226</v>
      </c>
      <c r="I24" s="23" t="s">
        <v>264</v>
      </c>
      <c r="J24" s="24"/>
      <c r="K24" s="24"/>
      <c r="L24" s="392">
        <f>ROUNDUP(1.05*SUM('X-1'!W61,'X-2'!W60,'X-3'!W60,'X-4'!W60,'X-5'!W60,'X-6'!W60,'X-7'!W60,'X-8'!W60,'X-9'!W60,'X-10'!W60,'X-11'!W60,'X-12'!W60,'X-13'!W60,'X-14'!W60,'X-15'!W60,'X-16'!W60,'X-17'!W60,'X-18'!W60,'X-19'!W60,'X-20'!W60),0)</f>
        <v>0</v>
      </c>
      <c r="M24" s="26" t="s">
        <v>4</v>
      </c>
      <c r="N24" s="231" t="s">
        <v>138</v>
      </c>
    </row>
    <row r="25" spans="1:22" x14ac:dyDescent="0.25">
      <c r="A25" s="32" t="s">
        <v>28</v>
      </c>
      <c r="B25" s="24"/>
      <c r="C25" s="24"/>
      <c r="D25" s="24"/>
      <c r="E25" s="203" t="s">
        <v>49</v>
      </c>
      <c r="F25" s="379">
        <f>SUM('X-1'!I18,'X-1'!I50,'X-2'!I17,'X-2'!I49,'X-3'!I17,'X-3'!I49,'X-4'!I17,'X-4'!I49,'X-5'!I17,'X-5'!I49,'X-6'!I17,'X-6'!I49,'X-7'!I17,'X-7'!I49,'X-8'!I17,'X-8'!I49,'X-9'!I17,'X-9'!I49,'X-10'!I17,'X-10'!I49,'X-11'!I17,'X-11'!I49,'X-12'!I17,'X-12'!I49,'X-13'!I17,'X-13'!I49,'X-14'!I17,'X-14'!I49,'X-15'!I17,'X-15'!I49,'X-16'!I17,'X-16'!I49,'X-17'!I17,'X-17'!I49,'X-18'!I17,'X-18'!I49,'X-19'!I17,'X-19'!I49,'X-20'!I17,'X-20'!I49)</f>
        <v>0</v>
      </c>
      <c r="G25" s="215" t="s">
        <v>8</v>
      </c>
      <c r="H25" s="29" t="s">
        <v>227</v>
      </c>
      <c r="I25" s="667" t="s">
        <v>300</v>
      </c>
      <c r="J25" s="668"/>
      <c r="K25" s="674"/>
      <c r="L25" s="391">
        <f>ROUNDUP(1.05*(SUM('X-1'!S68,'X-2'!S67,'X-3'!S67,'X-4'!S67,'X-5'!S67,'X-6'!S67,'X-7'!S67,'X-8'!S67,'X-9'!S67,'X-10'!S67,'X-11'!S67,'X-12'!S67,'X-13'!S67,'X-14'!S67,'X-15'!S67,'X-16'!S67,'X-17'!S67,'X-18'!S67,'X-19'!S67,'X-20'!S67)+(0.2*F56*4*4/9)),1)</f>
        <v>0</v>
      </c>
      <c r="M25" s="26" t="s">
        <v>32</v>
      </c>
      <c r="N25" s="231" t="s">
        <v>139</v>
      </c>
      <c r="P25" s="177"/>
    </row>
    <row r="26" spans="1:22" x14ac:dyDescent="0.25">
      <c r="A26" s="27"/>
      <c r="B26" s="24"/>
      <c r="C26" s="24"/>
      <c r="D26" s="208"/>
      <c r="E26" s="28"/>
      <c r="F26" s="383"/>
      <c r="G26" s="205"/>
      <c r="H26" s="204"/>
      <c r="I26" s="672" t="s">
        <v>297</v>
      </c>
      <c r="J26" s="665"/>
      <c r="K26" s="673"/>
      <c r="L26" s="376"/>
      <c r="M26" s="59" t="s">
        <v>122</v>
      </c>
      <c r="N26" s="192" t="s">
        <v>123</v>
      </c>
      <c r="P26" s="177"/>
      <c r="Q26" s="2"/>
    </row>
    <row r="27" spans="1:22" x14ac:dyDescent="0.25">
      <c r="A27" s="690" t="s">
        <v>232</v>
      </c>
      <c r="B27" s="691"/>
      <c r="C27" s="691"/>
      <c r="D27" s="691"/>
      <c r="E27" s="205"/>
      <c r="F27" s="385"/>
      <c r="G27" s="205"/>
      <c r="H27" s="204"/>
      <c r="I27" s="667" t="s">
        <v>265</v>
      </c>
      <c r="J27" s="668"/>
      <c r="K27" s="674"/>
      <c r="L27" s="381"/>
      <c r="M27" s="75" t="s">
        <v>266</v>
      </c>
      <c r="N27" s="233" t="s">
        <v>108</v>
      </c>
      <c r="P27" s="177"/>
    </row>
    <row r="28" spans="1:22" ht="15.75" thickBot="1" x14ac:dyDescent="0.3">
      <c r="A28" s="664" t="s">
        <v>228</v>
      </c>
      <c r="B28" s="665"/>
      <c r="C28" s="665"/>
      <c r="D28" s="666"/>
      <c r="E28" s="217" t="s">
        <v>16</v>
      </c>
      <c r="F28" s="379">
        <f>SUM('X-1'!D94,'X-2'!D93,'X-3'!D93,'X-4'!D93,'X-5'!D93,'X-6'!D93,'X-7'!D93,'X-8'!D93,'X-9'!D93,'X-10'!D93,'X-11'!D93,'X-12'!D93,'X-13'!D93,'X-14'!D93,'X-15'!D93,'X-16'!D93,'X-17'!D93,'X-18'!D93,'X-19'!D93,'X-20'!D93)+SUM('X-1'!G94,'X-2'!G93,'X-3'!G93,'X-4'!G93,'X-5'!G93,'X-6'!G93,'X-7'!G93,'X-8'!G93,'X-9'!G93,'X-10'!G93,'X-11'!G93,'X-12'!G93,'X-13'!G93,'X-14'!G93,'X-15'!G93,'X-16'!G93,'X-17'!G93,'X-18'!G93,'X-19'!G93,'X-20'!G93)</f>
        <v>0</v>
      </c>
      <c r="G28" s="44" t="s">
        <v>8</v>
      </c>
      <c r="H28" s="44" t="s">
        <v>84</v>
      </c>
      <c r="I28" s="684" t="s">
        <v>133</v>
      </c>
      <c r="J28" s="685"/>
      <c r="K28" s="686"/>
      <c r="L28" s="393">
        <f>SUM('X-1'!P82,'X-2'!P81,'X-3'!P81,'X-4'!P81,'X-5'!P81,'X-6'!P81,'X-7'!P81,'X-8'!P81,'X-9'!P81,'X-10'!P81,'X-11'!P81,'X-12'!P81,'X-13'!P81,'X-14'!P81,'X-15'!P81,'X-16'!P81,'X-17'!P81,'X-18'!P81,'X-19'!P81,'X-20'!P81)</f>
        <v>0</v>
      </c>
      <c r="M28" s="66" t="s">
        <v>26</v>
      </c>
      <c r="N28" s="234" t="s">
        <v>109</v>
      </c>
      <c r="P28" s="177"/>
      <c r="V28" s="177"/>
    </row>
    <row r="29" spans="1:22" x14ac:dyDescent="0.25">
      <c r="A29" s="664" t="s">
        <v>229</v>
      </c>
      <c r="B29" s="665"/>
      <c r="C29" s="665"/>
      <c r="D29" s="666"/>
      <c r="E29" s="217" t="s">
        <v>17</v>
      </c>
      <c r="F29" s="379">
        <f>SUM('X-1'!I24,'X-1'!I56,'X-2'!I23,'X-2'!I55,'X-3'!I23,'X-3'!I55,'X-4'!I23,'X-4'!I55,'X-5'!I23,'X-5'!I55,'X-6'!I23,'X-6'!I55,'X-7'!I23,'X-7'!I55,'X-8'!I23,'X-8'!I55,'X-9'!I23,'X-9'!I55,'X-10'!I23,'X-10'!I55,'X-11'!I23,'X-11'!I55,'X-12'!I23,'X-12'!I55,'X-13'!I23,'X-13'!I55,'X-14'!I23,'X-14'!I55,'X-15'!I23,'X-15'!I55,'X-16'!I23,'X-16'!I55,'X-17'!I23,'X-17'!I55,'X-18'!I23,'X-18'!I55,'X-19'!I23,'X-19'!I55,'X-20'!I23,'X-20'!I55)</f>
        <v>0</v>
      </c>
      <c r="G29" s="44" t="s">
        <v>8</v>
      </c>
      <c r="H29" s="44" t="s">
        <v>112</v>
      </c>
      <c r="I29" s="237" t="s">
        <v>145</v>
      </c>
      <c r="J29" s="197"/>
      <c r="K29" s="197"/>
      <c r="L29" s="18" t="s">
        <v>22</v>
      </c>
      <c r="M29" s="18" t="s">
        <v>23</v>
      </c>
      <c r="N29" s="199" t="s">
        <v>24</v>
      </c>
      <c r="O29" s="1"/>
      <c r="P29" s="259"/>
    </row>
    <row r="30" spans="1:22" x14ac:dyDescent="0.25">
      <c r="A30" s="664" t="s">
        <v>229</v>
      </c>
      <c r="B30" s="665"/>
      <c r="C30" s="665"/>
      <c r="D30" s="666"/>
      <c r="E30" s="218" t="s">
        <v>18</v>
      </c>
      <c r="F30" s="379">
        <f>SUM('X-1'!I25,'X-1'!I57,'X-2'!I24,'X-2'!I56,'X-3'!I24,'X-3'!I56,'X-4'!I24,'X-4'!I56,'X-5'!I24,'X-5'!I56,'X-6'!I24,'X-6'!I56,'X-7'!I24,'X-7'!I56,'X-8'!I24,'X-8'!I56,'X-9'!I24,'X-9'!I56,'X-10'!I24,'X-10'!I56,'X-11'!I24,'X-11'!I56,'X-12'!I24,'X-12'!I56,'X-13'!I24,'X-13'!I56,'X-14'!I24,'X-14'!I56,'X-15'!I24,'X-15'!I56,'X-16'!I24,'X-16'!I56,'X-17'!I24,'X-17'!I56,'X-18'!I24,'X-18'!I56,'X-19'!I24,'X-19'!I56,'X-20'!I24,'X-20'!I56)</f>
        <v>0</v>
      </c>
      <c r="G30" s="213" t="s">
        <v>8</v>
      </c>
      <c r="H30" s="44" t="s">
        <v>85</v>
      </c>
      <c r="I30" s="678" t="s">
        <v>162</v>
      </c>
      <c r="J30" s="679"/>
      <c r="K30" s="680"/>
      <c r="L30" s="392">
        <f>SUM('X-1'!L75,'X-2'!L74,'X-3'!L74,'X-4'!L74,'X-5'!L74,'X-6'!L74,'X-7'!L74,'X-8'!L74,'X-9'!L74,'X-10'!L74,'X-11'!L74,'X-12'!L74,'X-13'!L74,'X-14'!L74,'X-15'!L74,'X-16'!L74,'X-17'!L74,'X-18'!L74,'X-19'!L74,'X-20'!L74)</f>
        <v>0</v>
      </c>
      <c r="M30" s="79" t="s">
        <v>1</v>
      </c>
      <c r="N30" s="235" t="s">
        <v>150</v>
      </c>
      <c r="O30" s="1"/>
      <c r="P30" s="177"/>
    </row>
    <row r="31" spans="1:22" x14ac:dyDescent="0.25">
      <c r="A31" s="687" t="s">
        <v>230</v>
      </c>
      <c r="B31" s="668"/>
      <c r="C31" s="668"/>
      <c r="D31" s="688"/>
      <c r="E31" s="203" t="s">
        <v>50</v>
      </c>
      <c r="F31" s="379">
        <f>SUM('X-1'!I26,'X-1'!I58,'X-2'!I25,'X-2'!I57,'X-3'!I25,'X-3'!I57,'X-4'!I25,'X-4'!I57,'X-5'!I25,'X-5'!I57,'X-6'!I25,'X-6'!I57,'X-7'!I25,'X-7'!I57,'X-8'!I25,'X-8'!I57,'X-9'!I25,'X-9'!I57,'X-10'!I25,'X-10'!I57,'X-11'!I25,'X-11'!I57,'X-12'!I25,'X-12'!I57,'X-13'!I25,'X-13'!I57,'X-14'!I25,'X-14'!I57,'X-15'!I25,'X-15'!I57,'X-16'!I25,'X-16'!I57,'X-17'!I25,'X-17'!I57,'X-18'!I25,'X-18'!I57,'X-19'!I25,'X-19'!I57,'X-20'!I25,'X-20'!I57)</f>
        <v>0</v>
      </c>
      <c r="G31" s="44" t="s">
        <v>8</v>
      </c>
      <c r="H31" s="29" t="s">
        <v>86</v>
      </c>
      <c r="I31" s="675" t="s">
        <v>156</v>
      </c>
      <c r="J31" s="676"/>
      <c r="K31" s="677"/>
      <c r="L31" s="378"/>
      <c r="M31" s="60" t="s">
        <v>4</v>
      </c>
      <c r="N31" s="231" t="s">
        <v>157</v>
      </c>
      <c r="P31" s="177"/>
    </row>
    <row r="32" spans="1:22" x14ac:dyDescent="0.25">
      <c r="A32" s="27"/>
      <c r="B32" s="24"/>
      <c r="C32" s="24"/>
      <c r="D32" s="24"/>
      <c r="E32" s="206"/>
      <c r="F32" s="386"/>
      <c r="G32" s="209"/>
      <c r="H32" s="204"/>
      <c r="I32" s="667" t="s">
        <v>146</v>
      </c>
      <c r="J32" s="668"/>
      <c r="K32" s="674"/>
      <c r="L32" s="378"/>
      <c r="M32" s="60" t="s">
        <v>4</v>
      </c>
      <c r="N32" s="232" t="s">
        <v>148</v>
      </c>
    </row>
    <row r="33" spans="1:17" x14ac:dyDescent="0.25">
      <c r="A33" s="687" t="s">
        <v>325</v>
      </c>
      <c r="B33" s="668"/>
      <c r="C33" s="668"/>
      <c r="D33" s="688"/>
      <c r="E33" s="203" t="s">
        <v>16</v>
      </c>
      <c r="F33" s="379">
        <f>SUM('X-1'!J94,'X-2'!J93,'X-3'!J93,'X-4'!J93,'X-5'!J93,'X-6'!J93,'X-7'!J93,'X-8'!J93,'X-9'!J93,'X-10'!J93,'X-11'!J93,'X-12'!J93,'X-13'!J93,'X-14'!J93,'X-15'!J93,'X-16'!J93,'X-17'!J93,'X-18'!J93,'X-19'!J93,'X-20'!J93)</f>
        <v>0</v>
      </c>
      <c r="G33" s="215" t="s">
        <v>27</v>
      </c>
      <c r="H33" s="44" t="s">
        <v>326</v>
      </c>
      <c r="I33" s="667" t="s">
        <v>158</v>
      </c>
      <c r="J33" s="668"/>
      <c r="K33" s="674"/>
      <c r="L33" s="378"/>
      <c r="M33" s="73" t="s">
        <v>4</v>
      </c>
      <c r="N33" s="231" t="s">
        <v>159</v>
      </c>
    </row>
    <row r="34" spans="1:17" ht="15.75" thickBot="1" x14ac:dyDescent="0.3">
      <c r="A34" s="664"/>
      <c r="B34" s="665"/>
      <c r="C34" s="665"/>
      <c r="D34" s="666"/>
      <c r="E34" s="217"/>
      <c r="F34" s="379"/>
      <c r="G34" s="213"/>
      <c r="H34" s="44"/>
      <c r="I34" s="681" t="s">
        <v>147</v>
      </c>
      <c r="J34" s="682"/>
      <c r="K34" s="683"/>
      <c r="L34" s="378"/>
      <c r="M34" s="73" t="s">
        <v>4</v>
      </c>
      <c r="N34" s="231" t="s">
        <v>149</v>
      </c>
    </row>
    <row r="35" spans="1:17" x14ac:dyDescent="0.25">
      <c r="A35" s="27"/>
      <c r="B35" s="24"/>
      <c r="C35" s="24"/>
      <c r="D35" s="24"/>
      <c r="E35" s="206"/>
      <c r="F35" s="387"/>
      <c r="G35" s="205"/>
      <c r="H35" s="204"/>
      <c r="I35" s="197" t="s">
        <v>267</v>
      </c>
      <c r="J35" s="198"/>
      <c r="K35" s="197"/>
      <c r="L35" s="18" t="s">
        <v>22</v>
      </c>
      <c r="M35" s="18" t="s">
        <v>23</v>
      </c>
      <c r="N35" s="199" t="s">
        <v>24</v>
      </c>
    </row>
    <row r="36" spans="1:17" x14ac:dyDescent="0.25">
      <c r="A36" s="191" t="s">
        <v>231</v>
      </c>
      <c r="B36" s="24"/>
      <c r="C36" s="24"/>
      <c r="D36" s="24"/>
      <c r="E36" s="206"/>
      <c r="F36" s="388"/>
      <c r="G36" s="205"/>
      <c r="H36" s="229"/>
      <c r="I36" s="193" t="s">
        <v>142</v>
      </c>
      <c r="J36" s="193" t="s">
        <v>143</v>
      </c>
      <c r="K36" s="246" t="s">
        <v>144</v>
      </c>
      <c r="L36" s="696"/>
      <c r="M36" s="697"/>
      <c r="N36" s="698"/>
    </row>
    <row r="37" spans="1:17" x14ac:dyDescent="0.25">
      <c r="A37" s="664" t="s">
        <v>234</v>
      </c>
      <c r="B37" s="665"/>
      <c r="C37" s="665"/>
      <c r="D37" s="666"/>
      <c r="E37" s="221"/>
      <c r="F37" s="379">
        <f>SUM('X-1'!M88,'X-2'!M87,'X-3'!M87,'X-4'!M87,'X-5'!M87,'X-6'!M87,'X-7'!M87,'X-8'!M87,'X-9'!M87,'X-10'!M87,'X-11'!M87,'X-12'!M87,'X-13'!M87,'X-14'!M87,'X-15'!M87,'X-16'!M87,'X-17'!M87,'X-18'!M87,'X-19'!M87,'X-20'!M87)</f>
        <v>0</v>
      </c>
      <c r="G37" s="213" t="s">
        <v>26</v>
      </c>
      <c r="H37" s="74" t="s">
        <v>87</v>
      </c>
      <c r="I37" s="88"/>
      <c r="J37" s="322"/>
      <c r="K37" s="322"/>
      <c r="L37" s="371"/>
      <c r="M37" s="44" t="s">
        <v>8</v>
      </c>
      <c r="N37" s="67" t="s">
        <v>121</v>
      </c>
      <c r="P37" s="395"/>
      <c r="Q37" s="2"/>
    </row>
    <row r="38" spans="1:17" x14ac:dyDescent="0.25">
      <c r="A38" s="664" t="s">
        <v>235</v>
      </c>
      <c r="B38" s="665"/>
      <c r="C38" s="665"/>
      <c r="D38" s="666"/>
      <c r="E38" s="223"/>
      <c r="F38" s="379">
        <f>SUM('X-1'!M89,'X-2'!M88,'X-3'!M88,'X-4'!M88,'X-5'!M88,'X-6'!M88,'X-7'!M88,'X-8'!M88,'X-9'!M88,'X-10'!M88,'X-11'!M88,'X-12'!M88,'X-13'!M88,'X-14'!M88,'X-15'!M88,'X-16'!M88,'X-17'!M88,'X-18'!M88,'X-19'!M88,'X-20'!M88)</f>
        <v>0</v>
      </c>
      <c r="G38" s="213" t="s">
        <v>26</v>
      </c>
      <c r="H38" s="74" t="s">
        <v>88</v>
      </c>
      <c r="I38" s="88"/>
      <c r="J38" s="322"/>
      <c r="K38" s="322"/>
      <c r="L38" s="372"/>
      <c r="M38" s="44" t="s">
        <v>8</v>
      </c>
      <c r="N38" s="67" t="s">
        <v>120</v>
      </c>
      <c r="P38" s="45"/>
    </row>
    <row r="39" spans="1:17" x14ac:dyDescent="0.25">
      <c r="A39" s="687" t="s">
        <v>236</v>
      </c>
      <c r="B39" s="668"/>
      <c r="C39" s="668"/>
      <c r="D39" s="688"/>
      <c r="E39" s="178"/>
      <c r="F39" s="379">
        <f>SUM('X-1'!M90,'X-2'!M89,'X-3'!M89,'X-4'!M89,'X-5'!M89,'X-6'!M89,'X-7'!M89,'X-8'!M89,'X-9'!M89,'X-10'!M89,'X-11'!M89,'X-12'!M89,'X-13'!M89,'X-14'!M89,'X-15'!M89,'X-16'!M89,'X-17'!M89,'X-18'!M89,'X-19'!M89,'X-20'!M89)</f>
        <v>0</v>
      </c>
      <c r="G39" s="213" t="s">
        <v>26</v>
      </c>
      <c r="H39" s="229" t="s">
        <v>101</v>
      </c>
      <c r="I39" s="88"/>
      <c r="J39" s="322"/>
      <c r="K39" s="322"/>
      <c r="L39" s="372"/>
      <c r="M39" s="44" t="s">
        <v>8</v>
      </c>
      <c r="N39" s="67" t="s">
        <v>119</v>
      </c>
      <c r="P39" s="396"/>
      <c r="Q39" s="2"/>
    </row>
    <row r="40" spans="1:17" x14ac:dyDescent="0.25">
      <c r="A40" s="664" t="s">
        <v>237</v>
      </c>
      <c r="B40" s="665"/>
      <c r="C40" s="665"/>
      <c r="D40" s="666"/>
      <c r="E40" s="223"/>
      <c r="F40" s="379">
        <f>SUM('X-1'!M91,'X-2'!M90,'X-3'!M90,'X-4'!M90,'X-5'!M90,'X-6'!M90,'X-7'!M90,'X-8'!M90,'X-9'!M90,'X-10'!M90,'X-11'!M90,'X-12'!M90,'X-13'!M90,'X-14'!M90,'X-15'!M90,'X-16'!M90,'X-17'!M90,'X-18'!M90,'X-19'!M90,'X-20'!M90)</f>
        <v>0</v>
      </c>
      <c r="G40" s="44" t="s">
        <v>26</v>
      </c>
      <c r="H40" s="74" t="s">
        <v>102</v>
      </c>
      <c r="I40" s="88"/>
      <c r="J40" s="322"/>
      <c r="K40" s="322"/>
      <c r="L40" s="372"/>
      <c r="M40" s="44" t="s">
        <v>8</v>
      </c>
      <c r="N40" s="67" t="s">
        <v>118</v>
      </c>
      <c r="P40" s="2"/>
      <c r="Q40" s="2"/>
    </row>
    <row r="41" spans="1:17" x14ac:dyDescent="0.25">
      <c r="A41" s="687" t="s">
        <v>238</v>
      </c>
      <c r="B41" s="668"/>
      <c r="C41" s="668"/>
      <c r="D41" s="688"/>
      <c r="E41" s="223"/>
      <c r="F41" s="379">
        <f>SUM('X-1'!M92,'X-2'!M91,'X-3'!M91,'X-4'!M91,'X-5'!M91,'X-6'!M91,'X-7'!M91,'X-8'!M91,'X-9'!M91,'X-10'!M91,'X-11'!M91,'X-12'!M91,'X-13'!M91,'X-14'!M91,'X-15'!M91,'X-16'!M91,'X-17'!M91,'X-18'!M91,'X-19'!M91,'X-20'!M91)</f>
        <v>0</v>
      </c>
      <c r="G41" s="213" t="s">
        <v>26</v>
      </c>
      <c r="H41" s="229" t="s">
        <v>103</v>
      </c>
      <c r="I41" s="88"/>
      <c r="J41" s="322"/>
      <c r="K41" s="322"/>
      <c r="L41" s="372"/>
      <c r="M41" s="44" t="s">
        <v>8</v>
      </c>
      <c r="N41" s="67" t="s">
        <v>117</v>
      </c>
      <c r="P41" s="2"/>
      <c r="Q41" s="2"/>
    </row>
    <row r="42" spans="1:17" x14ac:dyDescent="0.25">
      <c r="A42" s="687" t="s">
        <v>239</v>
      </c>
      <c r="B42" s="668"/>
      <c r="C42" s="668"/>
      <c r="D42" s="688"/>
      <c r="E42" s="223"/>
      <c r="F42" s="379">
        <f>SUM('X-1'!M93,'X-2'!M92,'X-3'!M92,'X-4'!M92,'X-5'!M92,'X-6'!M92,'X-7'!M92,'X-8'!M92,'X-9'!M92,'X-10'!M92,'X-11'!M92,'X-12'!M92,'X-13'!M92,'X-14'!M92,'X-15'!M92,'X-16'!M92,'X-17'!M92,'X-18'!M92,'X-19'!M92,'X-20'!M92)</f>
        <v>0</v>
      </c>
      <c r="G42" s="213" t="s">
        <v>26</v>
      </c>
      <c r="H42" s="74" t="s">
        <v>240</v>
      </c>
      <c r="I42" s="373"/>
      <c r="J42" s="374"/>
      <c r="K42" s="374"/>
      <c r="L42" s="375"/>
      <c r="M42" s="44" t="s">
        <v>8</v>
      </c>
      <c r="N42" s="67" t="s">
        <v>298</v>
      </c>
      <c r="P42" s="2"/>
    </row>
    <row r="43" spans="1:17" ht="15.75" thickBot="1" x14ac:dyDescent="0.3">
      <c r="A43" s="687" t="s">
        <v>62</v>
      </c>
      <c r="B43" s="668"/>
      <c r="C43" s="668"/>
      <c r="D43" s="688"/>
      <c r="E43" s="222"/>
      <c r="F43" s="379">
        <f>SUM('X-1'!M94,'X-2'!M93,'X-3'!M93,'X-4'!M93,'X-5'!M93,'X-6'!M93,'X-7'!M93,'X-8'!M93,'X-9'!M93,'X-10'!M93,'X-11'!M93,'X-12'!M93,'X-13'!M93,'X-14'!M93,'X-15'!M93,'X-16'!M93,'X-17'!M93,'X-18'!M93,'X-19'!M93,'X-20'!M93)</f>
        <v>0</v>
      </c>
      <c r="G43" s="213" t="s">
        <v>26</v>
      </c>
      <c r="H43" s="192" t="s">
        <v>155</v>
      </c>
      <c r="I43" s="31" t="s">
        <v>116</v>
      </c>
      <c r="J43" s="194"/>
      <c r="K43" s="244"/>
      <c r="L43" s="379">
        <f>SUM('X-1'!T72:U72,'X-2'!T71:U71,'X-3'!T71:U71,'X-4'!T71:U71,'X-5'!T71:U71,'X-6'!T71:U71,'X-7'!T71:U71,'X-8'!T71:U71,'X-9'!T71:U71,'X-10'!T71:U71,'X-11'!T71:U71,'X-12'!T71:U71,'X-13'!T71:U71,'X-14'!T71:U71,'X-15'!T71:U71,'X-16'!T71:U71,'X-17'!T71:U71,'X-18'!T71:U71,'X-19'!T71:U71,'X-20'!T71:U71)</f>
        <v>0</v>
      </c>
      <c r="M43" s="245" t="s">
        <v>26</v>
      </c>
      <c r="N43" s="236" t="s">
        <v>115</v>
      </c>
    </row>
    <row r="44" spans="1:17" x14ac:dyDescent="0.25">
      <c r="A44" s="27"/>
      <c r="B44" s="24"/>
      <c r="C44" s="24"/>
      <c r="D44" s="208"/>
      <c r="E44" s="28"/>
      <c r="F44" s="387"/>
      <c r="G44" s="205"/>
      <c r="H44" s="28"/>
      <c r="I44" s="237" t="s">
        <v>33</v>
      </c>
      <c r="J44" s="198"/>
      <c r="K44" s="198"/>
      <c r="L44" s="18" t="s">
        <v>22</v>
      </c>
      <c r="M44" s="18" t="s">
        <v>23</v>
      </c>
      <c r="N44" s="199" t="s">
        <v>24</v>
      </c>
      <c r="P44" s="45"/>
    </row>
    <row r="45" spans="1:17" x14ac:dyDescent="0.25">
      <c r="A45" s="191" t="s">
        <v>242</v>
      </c>
      <c r="B45" s="24"/>
      <c r="C45" s="24"/>
      <c r="D45" s="24"/>
      <c r="E45" s="206"/>
      <c r="F45" s="388"/>
      <c r="G45" s="206"/>
      <c r="H45" s="204"/>
      <c r="I45" s="692" t="s">
        <v>268</v>
      </c>
      <c r="J45" s="693"/>
      <c r="K45" s="694"/>
      <c r="L45" s="376"/>
      <c r="M45" s="195" t="s">
        <v>122</v>
      </c>
      <c r="N45" s="196" t="s">
        <v>269</v>
      </c>
      <c r="P45" s="177"/>
    </row>
    <row r="46" spans="1:17" x14ac:dyDescent="0.25">
      <c r="A46" s="687" t="s">
        <v>243</v>
      </c>
      <c r="B46" s="668"/>
      <c r="C46" s="668"/>
      <c r="D46" s="688"/>
      <c r="E46" s="224"/>
      <c r="F46" s="379">
        <f>SUM('X-1'!P88,'X-2'!P87,'X-3'!P87,'X-4'!P87,'X-5'!P87,'X-6'!P87,'X-7'!P87,'X-8'!P87,'X-9'!P87,'X-10'!P87,'X-11'!P87,'X-12'!P87,'X-13'!P87,'X-14'!P87,'X-15'!P87,'X-16'!P87,'X-17'!P87,'X-18'!P87,'X-19'!P87,'X-20'!P87)</f>
        <v>0</v>
      </c>
      <c r="G46" s="215" t="s">
        <v>26</v>
      </c>
      <c r="H46" s="28" t="s">
        <v>90</v>
      </c>
      <c r="I46" s="672" t="s">
        <v>279</v>
      </c>
      <c r="J46" s="665"/>
      <c r="K46" s="673"/>
      <c r="L46" s="377"/>
      <c r="M46" s="260" t="s">
        <v>280</v>
      </c>
      <c r="N46" s="261" t="s">
        <v>281</v>
      </c>
      <c r="P46" s="177"/>
    </row>
    <row r="47" spans="1:17" x14ac:dyDescent="0.25">
      <c r="A47" s="687" t="s">
        <v>244</v>
      </c>
      <c r="B47" s="668"/>
      <c r="C47" s="668"/>
      <c r="D47" s="688"/>
      <c r="E47" s="178"/>
      <c r="F47" s="379">
        <f>SUM('X-1'!P89,'X-2'!P88,'X-3'!P88,'X-4'!P88,'X-5'!P88,'X-6'!P88,'X-7'!P88,'X-8'!P88,'X-9'!P88,'X-10'!P88,'X-11'!P88,'X-12'!P88,'X-13'!P88,'X-14'!P88,'X-15'!P88,'X-16'!P88,'X-17'!P88,'X-18'!P88,'X-19'!P88,'X-20'!P88)</f>
        <v>0</v>
      </c>
      <c r="G47" s="29" t="s">
        <v>26</v>
      </c>
      <c r="H47" s="28" t="s">
        <v>245</v>
      </c>
      <c r="I47" s="669" t="s">
        <v>299</v>
      </c>
      <c r="J47" s="670"/>
      <c r="K47" s="671"/>
      <c r="L47" s="397"/>
      <c r="M47" s="260" t="s">
        <v>266</v>
      </c>
      <c r="N47" s="261" t="s">
        <v>296</v>
      </c>
      <c r="P47" s="177"/>
    </row>
    <row r="48" spans="1:17" x14ac:dyDescent="0.25">
      <c r="A48" s="687" t="s">
        <v>246</v>
      </c>
      <c r="B48" s="668"/>
      <c r="C48" s="668"/>
      <c r="D48" s="688"/>
      <c r="E48" s="223"/>
      <c r="F48" s="379">
        <f>SUM('X-1'!P90,'X-2'!P89,'X-3'!P89,'X-4'!P89,'X-5'!P89,'X-6'!P89,'X-7'!P89,'X-8'!P89,'X-9'!P89,'X-10'!P89,'X-11'!P89,'X-12'!P89,'X-13'!P89,'X-14'!P89,'X-15'!P89,'X-16'!P89,'X-17'!P89,'X-18'!P89,'X-19'!P89,'X-20'!P89)</f>
        <v>0</v>
      </c>
      <c r="G48" s="215" t="s">
        <v>26</v>
      </c>
      <c r="H48" s="28" t="s">
        <v>91</v>
      </c>
      <c r="I48" s="42"/>
      <c r="J48" s="64"/>
      <c r="K48" s="238"/>
      <c r="L48" s="240"/>
      <c r="M48" s="242"/>
      <c r="N48" s="241"/>
    </row>
    <row r="49" spans="1:16" x14ac:dyDescent="0.25">
      <c r="A49" s="687" t="s">
        <v>247</v>
      </c>
      <c r="B49" s="668"/>
      <c r="C49" s="668"/>
      <c r="D49" s="688"/>
      <c r="E49" s="223"/>
      <c r="F49" s="379">
        <f>SUM('X-1'!P91,'X-2'!P90,'X-3'!P90,'X-4'!P90,'X-5'!P90,'X-6'!P90,'X-7'!P90,'X-8'!P90,'X-9'!P90,'X-10'!P90,'X-11'!P90,'X-12'!P90,'X-13'!P90,'X-14'!P90,'X-15'!P90,'X-16'!P90,'X-17'!P90,'X-18'!P90,'X-19'!P90,'X-20'!P90)</f>
        <v>0</v>
      </c>
      <c r="G49" s="215" t="s">
        <v>26</v>
      </c>
      <c r="H49" s="28" t="s">
        <v>248</v>
      </c>
      <c r="I49" s="42"/>
      <c r="J49" s="64"/>
      <c r="K49" s="238"/>
      <c r="L49" s="240"/>
      <c r="M49" s="242"/>
      <c r="N49" s="241"/>
    </row>
    <row r="50" spans="1:16" x14ac:dyDescent="0.25">
      <c r="A50" s="687" t="s">
        <v>249</v>
      </c>
      <c r="B50" s="668"/>
      <c r="C50" s="668"/>
      <c r="D50" s="688"/>
      <c r="E50" s="223"/>
      <c r="F50" s="379">
        <f>SUM('X-1'!P92,'X-2'!P91,'X-3'!P91,'X-4'!P91,'X-5'!P91,'X-6'!P91,'X-7'!P91,'X-8'!P91,'X-9'!P91,'X-10'!P91,'X-11'!P91,'X-12'!P91,'X-13'!P91,'X-14'!P91,'X-15'!P91,'X-16'!P91,'X-17'!P91,'X-18'!P91,'X-19'!P91,'X-20'!P91)</f>
        <v>0</v>
      </c>
      <c r="G50" s="215" t="s">
        <v>26</v>
      </c>
      <c r="H50" s="28" t="s">
        <v>92</v>
      </c>
      <c r="I50" s="42"/>
      <c r="J50" s="64"/>
      <c r="K50" s="238"/>
      <c r="L50" s="240"/>
      <c r="M50" s="242"/>
      <c r="N50" s="241"/>
    </row>
    <row r="51" spans="1:16" ht="15.75" thickBot="1" x14ac:dyDescent="0.3">
      <c r="A51" s="687" t="s">
        <v>251</v>
      </c>
      <c r="B51" s="668"/>
      <c r="C51" s="668"/>
      <c r="D51" s="688"/>
      <c r="E51" s="223"/>
      <c r="F51" s="379">
        <f>SUM('X-1'!P93,'X-2'!P92,'X-3'!P92,'X-4'!P92,'X-5'!P92,'X-6'!P92,'X-7'!P92,'X-8'!P92,'X-9'!P92,'X-10'!P92,'X-11'!P92,'X-12'!P92,'X-13'!P92,'X-14'!P92,'X-15'!P92,'X-16'!P92,'X-17'!P92,'X-18'!P92,'X-19'!P92,'X-20'!P92)</f>
        <v>0</v>
      </c>
      <c r="G51" s="215" t="s">
        <v>26</v>
      </c>
      <c r="H51" s="28" t="s">
        <v>250</v>
      </c>
      <c r="I51" s="360"/>
      <c r="J51" s="361"/>
      <c r="K51" s="239"/>
      <c r="L51" s="240"/>
      <c r="M51" s="243"/>
      <c r="N51" s="357"/>
    </row>
    <row r="52" spans="1:16" ht="15.75" thickTop="1" x14ac:dyDescent="0.25">
      <c r="A52" s="687" t="s">
        <v>104</v>
      </c>
      <c r="B52" s="668"/>
      <c r="C52" s="668"/>
      <c r="D52" s="688"/>
      <c r="E52" s="222"/>
      <c r="F52" s="379">
        <f>SUM('X-1'!P94,'X-2'!P93,'X-3'!P93,'X-4'!P93,'X-5'!P93,'X-6'!P93,'X-7'!P93,'X-8'!P93,'X-9'!P93,'X-10'!P93,'X-11'!P93,'X-12'!P93,'X-13'!P93,'X-14'!P93,'X-15'!P93,'X-16'!P93,'X-17'!P93,'X-18'!P93,'X-19'!P93,'X-20'!P93)</f>
        <v>0</v>
      </c>
      <c r="G52" s="29" t="s">
        <v>26</v>
      </c>
      <c r="H52" s="47" t="s">
        <v>105</v>
      </c>
      <c r="I52" s="359"/>
      <c r="J52" s="194"/>
      <c r="K52" s="362"/>
      <c r="L52" s="363"/>
      <c r="M52" s="194"/>
      <c r="N52" s="364"/>
    </row>
    <row r="53" spans="1:16" x14ac:dyDescent="0.25">
      <c r="A53" s="27"/>
      <c r="B53" s="24"/>
      <c r="C53" s="24"/>
      <c r="D53" s="24"/>
      <c r="E53" s="205"/>
      <c r="F53" s="384"/>
      <c r="G53" s="206"/>
      <c r="H53" s="204"/>
      <c r="I53" s="35" t="s">
        <v>89</v>
      </c>
      <c r="J53" s="31"/>
      <c r="K53" s="31"/>
      <c r="L53" s="358"/>
      <c r="M53" s="370"/>
      <c r="N53" s="65" t="s">
        <v>26</v>
      </c>
    </row>
    <row r="54" spans="1:16" x14ac:dyDescent="0.25">
      <c r="A54" s="664" t="s">
        <v>270</v>
      </c>
      <c r="B54" s="665"/>
      <c r="C54" s="665"/>
      <c r="D54" s="666"/>
      <c r="E54" s="214"/>
      <c r="F54" s="379">
        <f>SUM('X-1'!G36:H36,'X-1'!G68:H68,'X-2'!G35:H35,'X-2'!G67:H67,'X-3'!G35:H35,'X-3'!G67:H67,'X-4'!G35:H35,'X-4'!G67:H67,'X-5'!G35:H35,'X-5'!G67:H67,'X-6'!G35:H35,'X-6'!G67:H67,'X-7'!G35:H35,'X-7'!G67:H67,'X-8'!G35:H35,'X-8'!G67:H67,'X-9'!G35:H35,'X-9'!G67:H67,'X-10'!G35:H35,'X-10'!G67:H67,'X-11'!G35:H35,'X-11'!G67:H67,'X-12'!G35:H35,'X-12'!G67:H67,'X-13'!G35:H35,'X-13'!G67:H67,'X-14'!G35:H35,'X-14'!G67:H67,'X-15'!G35:H35,'X-15'!G67:H67,'X-16'!G35:H35,'X-16'!G67:H67,'X-17'!G35:H35,'X-17'!G67:H67,'X-18'!G35:H35,'X-18'!G67:H67,'X-19'!G35:H35,'X-19'!G67:H67,'X-20'!G35:H35,'X-20'!G67:H67)</f>
        <v>0</v>
      </c>
      <c r="G54" s="213" t="s">
        <v>1</v>
      </c>
      <c r="H54" s="212" t="s">
        <v>113</v>
      </c>
      <c r="I54" s="35" t="s">
        <v>271</v>
      </c>
      <c r="J54" s="31"/>
      <c r="K54" s="31"/>
      <c r="L54" s="31"/>
      <c r="M54" s="80"/>
      <c r="N54" s="65"/>
    </row>
    <row r="55" spans="1:16" x14ac:dyDescent="0.25">
      <c r="A55" s="27"/>
      <c r="B55" s="24"/>
      <c r="C55" s="24"/>
      <c r="D55" s="24"/>
      <c r="E55" s="206"/>
      <c r="F55" s="386"/>
      <c r="G55" s="205"/>
      <c r="H55" s="204"/>
      <c r="I55" s="35" t="s">
        <v>161</v>
      </c>
      <c r="J55" s="31"/>
      <c r="K55" s="31"/>
      <c r="L55" s="31"/>
      <c r="M55" s="81"/>
      <c r="N55" s="356"/>
    </row>
    <row r="56" spans="1:16" x14ac:dyDescent="0.25">
      <c r="A56" s="664" t="s">
        <v>252</v>
      </c>
      <c r="B56" s="665"/>
      <c r="C56" s="665"/>
      <c r="D56" s="666"/>
      <c r="E56" s="368"/>
      <c r="F56" s="379">
        <f>SUM('X-1'!E89:E93,'X-2'!E88:E92,'X-3'!E88:E92,'X-4'!E88:E92,'X-5'!E88:E92,'X-6'!E88:E92,'X-7'!E88:E92,'X-8'!E88:E92,'X-9'!E88:E92,'X-10'!E88:E92,'X-11'!E88:E92,'X-12'!E88:E92,'X-13'!E88:E92,'X-14'!E88:E92,'X-15'!E88:E92,'X-16'!E88:E92,'X-17'!E88:E92,'X-18'!E88:E92,'X-19'!E88:E92,'X-20'!E88:E92)</f>
        <v>0</v>
      </c>
      <c r="G56" s="215" t="s">
        <v>26</v>
      </c>
      <c r="H56" s="210" t="s">
        <v>106</v>
      </c>
      <c r="I56" s="730" t="s">
        <v>160</v>
      </c>
      <c r="J56" s="731"/>
      <c r="K56" s="732"/>
      <c r="L56" s="580"/>
      <c r="M56" s="581"/>
      <c r="N56" s="356" t="s">
        <v>8</v>
      </c>
      <c r="P56" s="177"/>
    </row>
    <row r="57" spans="1:16" x14ac:dyDescent="0.25">
      <c r="A57" s="664"/>
      <c r="B57" s="665"/>
      <c r="C57" s="665"/>
      <c r="D57" s="700"/>
      <c r="E57" s="202"/>
      <c r="F57" s="389"/>
      <c r="G57" s="47"/>
      <c r="H57" s="211"/>
      <c r="I57" s="730" t="s">
        <v>294</v>
      </c>
      <c r="J57" s="731"/>
      <c r="K57" s="732"/>
      <c r="L57" s="580"/>
      <c r="M57" s="581"/>
      <c r="N57" s="356" t="s">
        <v>8</v>
      </c>
    </row>
    <row r="58" spans="1:16" x14ac:dyDescent="0.25">
      <c r="A58" s="664"/>
      <c r="B58" s="665"/>
      <c r="C58" s="665"/>
      <c r="D58" s="665"/>
      <c r="E58" s="202"/>
      <c r="F58" s="389"/>
      <c r="G58" s="47"/>
      <c r="H58" s="211"/>
      <c r="I58" s="35" t="s">
        <v>272</v>
      </c>
      <c r="J58" s="31"/>
      <c r="K58" s="31"/>
      <c r="L58" s="729"/>
      <c r="M58" s="729"/>
      <c r="N58" s="65" t="s">
        <v>8</v>
      </c>
    </row>
    <row r="59" spans="1:16" ht="15.75" thickBot="1" x14ac:dyDescent="0.3">
      <c r="A59" s="701"/>
      <c r="B59" s="702"/>
      <c r="C59" s="702"/>
      <c r="D59" s="702"/>
      <c r="E59" s="225"/>
      <c r="F59" s="390"/>
      <c r="G59" s="226"/>
      <c r="H59" s="227"/>
      <c r="I59" s="35"/>
      <c r="J59" s="31"/>
      <c r="K59" s="31"/>
      <c r="L59" s="80"/>
      <c r="M59" s="80"/>
      <c r="N59" s="228"/>
    </row>
    <row r="60" spans="1:16" ht="18.75" thickTop="1" x14ac:dyDescent="0.25">
      <c r="A60" s="699" t="s">
        <v>323</v>
      </c>
      <c r="B60" s="699"/>
      <c r="C60" s="699"/>
      <c r="D60" s="699"/>
      <c r="E60" s="699"/>
      <c r="F60" s="699"/>
      <c r="G60" s="699"/>
      <c r="H60" s="699"/>
      <c r="I60" s="699"/>
      <c r="J60" s="699"/>
      <c r="K60" s="699"/>
      <c r="L60" s="699"/>
      <c r="M60" s="699"/>
      <c r="N60" s="699"/>
    </row>
  </sheetData>
  <mergeCells count="65">
    <mergeCell ref="D2:E2"/>
    <mergeCell ref="A10:D10"/>
    <mergeCell ref="A51:D51"/>
    <mergeCell ref="A52:D52"/>
    <mergeCell ref="A54:D54"/>
    <mergeCell ref="A13:D13"/>
    <mergeCell ref="A11:D11"/>
    <mergeCell ref="A46:D46"/>
    <mergeCell ref="A47:D47"/>
    <mergeCell ref="A48:D48"/>
    <mergeCell ref="A49:D49"/>
    <mergeCell ref="A50:D50"/>
    <mergeCell ref="L58:M58"/>
    <mergeCell ref="I57:K57"/>
    <mergeCell ref="L56:M56"/>
    <mergeCell ref="I56:K56"/>
    <mergeCell ref="I25:K25"/>
    <mergeCell ref="A60:N60"/>
    <mergeCell ref="A57:D57"/>
    <mergeCell ref="A59:D59"/>
    <mergeCell ref="F4:N4"/>
    <mergeCell ref="F5:N5"/>
    <mergeCell ref="F6:N6"/>
    <mergeCell ref="F7:N7"/>
    <mergeCell ref="F8:N8"/>
    <mergeCell ref="A3:C4"/>
    <mergeCell ref="A58:D58"/>
    <mergeCell ref="D3:E4"/>
    <mergeCell ref="A5:B6"/>
    <mergeCell ref="A7:B8"/>
    <mergeCell ref="C7:E8"/>
    <mergeCell ref="C5:E6"/>
    <mergeCell ref="L57:M57"/>
    <mergeCell ref="P2:Z2"/>
    <mergeCell ref="I46:K46"/>
    <mergeCell ref="A27:D27"/>
    <mergeCell ref="I22:K22"/>
    <mergeCell ref="I45:K45"/>
    <mergeCell ref="A15:D15"/>
    <mergeCell ref="L36:N36"/>
    <mergeCell ref="A28:D28"/>
    <mergeCell ref="A29:D29"/>
    <mergeCell ref="A30:D30"/>
    <mergeCell ref="A31:D31"/>
    <mergeCell ref="A33:D33"/>
    <mergeCell ref="A34:D34"/>
    <mergeCell ref="A37:D37"/>
    <mergeCell ref="A38:D38"/>
    <mergeCell ref="A39:D39"/>
    <mergeCell ref="A56:D56"/>
    <mergeCell ref="I11:J11"/>
    <mergeCell ref="I12:J12"/>
    <mergeCell ref="I47:K47"/>
    <mergeCell ref="I26:K26"/>
    <mergeCell ref="I27:K27"/>
    <mergeCell ref="I31:K31"/>
    <mergeCell ref="I30:K30"/>
    <mergeCell ref="I32:K32"/>
    <mergeCell ref="I33:K33"/>
    <mergeCell ref="I34:K34"/>
    <mergeCell ref="I28:K28"/>
    <mergeCell ref="A40:D40"/>
    <mergeCell ref="A41:D41"/>
    <mergeCell ref="A42:D42"/>
    <mergeCell ref="A43:D43"/>
  </mergeCells>
  <conditionalFormatting sqref="P2:P3">
    <cfRule type="cellIs" dxfId="197" priority="4" stopIfTrue="1" operator="equal">
      <formula>0</formula>
    </cfRule>
  </conditionalFormatting>
  <conditionalFormatting sqref="P26:P27">
    <cfRule type="cellIs" dxfId="196" priority="3" stopIfTrue="1" operator="equal">
      <formula>0</formula>
    </cfRule>
  </conditionalFormatting>
  <conditionalFormatting sqref="P45">
    <cfRule type="cellIs" dxfId="195" priority="2" stopIfTrue="1" operator="equal">
      <formula>0</formula>
    </cfRule>
  </conditionalFormatting>
  <conditionalFormatting sqref="P25">
    <cfRule type="cellIs" dxfId="194" priority="1" stopIfTrue="1" operator="equal">
      <formula>0</formula>
    </cfRule>
  </conditionalFormatting>
  <dataValidations disablePrompts="1" count="12">
    <dataValidation allowBlank="1" showInputMessage="1" showErrorMessage="1" prompt="The number of FAIs is summed through the # of DIP lateral replacements (not # of risers) in the individual sheets. _x000a__x000a_If the number of curb traps is added in any other cell(s), adjust the total quantity cell on this sheet." sqref="A56:D56" xr:uid="{995F199F-1E97-48BE-83F5-D479463F2481}"/>
    <dataValidation allowBlank="1" showInputMessage="1" showErrorMessage="1" prompt="Item applies to the reset of existing stone curb, as removed. Sum length of stone curbs to be reset, if applicable." sqref="I12:J12" xr:uid="{F29B7778-FBD1-429A-8469-C64863D33261}"/>
    <dataValidation allowBlank="1" showInputMessage="1" showErrorMessage="1" prompt="Item applies to the replacement of existing stone curb with new stone curb. Sum length of stone curbs to be replaced, if applicable._x000a__x000a_" sqref="I11:J11" xr:uid="{1C82EC36-B4D8-448A-A027-3A7C5C48D342}"/>
    <dataValidation allowBlank="1" showInputMessage="1" showErrorMessage="1" prompt="Calculated quantity includes milled area in item S9105, if applicable." sqref="I22:K22" xr:uid="{7A3260C8-9B62-427E-ADC0-BAAD6179491C}"/>
    <dataValidation allowBlank="1" showInputMessage="1" showErrorMessage="1" prompt="Estimate the allowance for PennDOT inspection fees for paving in State Routes. Unless PennDOT states otherwise, the following equation can be used to estimate the allowance for sewer re/construction: (LF of sewers in SR / 11 LF per day) * $240/day._x000a_" sqref="I26:K26" xr:uid="{C1430F97-D55C-411A-BCB6-E694EFEFBEF0}"/>
    <dataValidation allowBlank="1" showInputMessage="1" showErrorMessage="1" prompt="Estimate the cost for maintaining and protecting traffic during construction. _x000a_NOTE: For sewer work that is combined with water and/or green work, the estimated cost for the project should be divided as deemed appropriate between water, sewer, &amp; green." sqref="I27:K27" xr:uid="{F1ED782A-37F8-4A73-9C5E-11C900E9EBAB}"/>
    <dataValidation allowBlank="1" showInputMessage="1" showErrorMessage="1" prompt="Sum the porous paving areas attributed to sewer per the specified binder/wearing depths proposed in the design plans. Typical cross sections of porous paving are:_x000a_*5 inches binder with 3 inches wearing._x000a_*6 inches binder with 2 inches wearing._x000a_" sqref="I31:K31" xr:uid="{55221887-A7F9-4040-80D9-C89B3B47221A}"/>
    <dataValidation allowBlank="1" showInputMessage="1" showErrorMessage="1" prompt="Item numbers S0101, S0102...etc are used with description &quot;Lining of [size material] sewer in [street name] from [intersection street name] to [intersection street name], with a resin impregnated liner including all appurtenant work.&quot;" sqref="L36:N36" xr:uid="{AF557B70-85D3-4EF1-9F57-201464B5ECCA}"/>
    <dataValidation allowBlank="1" showInputMessage="1" showErrorMessage="1" prompt="For Sewer Projects or Sewer/Green Projects: _x000a_Estimate the allowance as $5,000 + ($4,000 per block of sewer re/construc.)._x000a__x000a_For Water/Sewer Projects or Water/Sewer/Green Projects:_x000a_Estimate the allowance as $2,500 + ($4,000 per block of sewer re/construc.)." sqref="I45:K45" xr:uid="{6A6DBBA0-1BC0-4DC0-8CD2-2B1CC63AE29D}"/>
    <dataValidation allowBlank="1" showInputMessage="1" showErrorMessage="1" prompt="For Sewer or Sewer/Green Projects, enter 120._x000a_For Water/Sewer or Water/Sewer/Green Projects, enter 80._x000a_" sqref="I46:K46" xr:uid="{A73C74F6-EC8A-414F-8DF4-70FAAA995EDC}"/>
    <dataValidation allowBlank="1" showInputMessage="1" showErrorMessage="1" prompt="Item is under review, check with PWD Project Engineer for direction." sqref="I47:K47" xr:uid="{A4DD3311-148E-4E6F-B3E6-F71703F834BF}"/>
    <dataValidation allowBlank="1" showInputMessage="1" showErrorMessage="1" prompt="Includes temporary paving in the footway for curb trap replacement. A 4'x4' footway block is assumed for each lateral connection." sqref="I25:K25" xr:uid="{DBA7EC0D-A597-4C13-95D4-6A77CD827457}"/>
  </dataValidations>
  <pageMargins left="0.7" right="0.7" top="0.75" bottom="0.75" header="0.3" footer="0.3"/>
  <pageSetup scale="66"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971FD-6FA7-43AE-80AA-555D5854ABE6}">
  <sheetPr>
    <pageSetUpPr fitToPage="1"/>
  </sheetPr>
  <dimension ref="A1:AF94"/>
  <sheetViews>
    <sheetView showZeros="0" zoomScale="85" zoomScaleNormal="85" workbookViewId="0">
      <pane ySplit="1" topLeftCell="A59" activePane="bottomLeft" state="frozen"/>
      <selection pane="bottomLeft" activeCell="D96" sqref="D96"/>
    </sheetView>
  </sheetViews>
  <sheetFormatPr defaultRowHeight="15" x14ac:dyDescent="0.25"/>
  <cols>
    <col min="1" max="1" width="9.140625" customWidth="1"/>
    <col min="2" max="2" width="10.85546875" customWidth="1"/>
    <col min="3" max="3" width="11.5703125" customWidth="1"/>
    <col min="4" max="4" width="12.7109375" bestFit="1" customWidth="1"/>
    <col min="5" max="5" width="10.28515625" customWidth="1"/>
    <col min="6" max="6" width="11.140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1"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06"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63" t="s">
        <v>206</v>
      </c>
      <c r="L87" s="661"/>
      <c r="M87" s="354"/>
      <c r="N87" s="663" t="s">
        <v>199</v>
      </c>
      <c r="O87" s="661"/>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0" t="s">
        <v>207</v>
      </c>
      <c r="L88" s="624"/>
      <c r="M88" s="354"/>
      <c r="N88" s="610" t="s">
        <v>200</v>
      </c>
      <c r="O88" s="624"/>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0" t="s">
        <v>208</v>
      </c>
      <c r="L89" s="624"/>
      <c r="M89" s="354"/>
      <c r="N89" s="610" t="s">
        <v>201</v>
      </c>
      <c r="O89" s="624"/>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62"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4" t="s">
        <v>211</v>
      </c>
      <c r="L93" s="626"/>
      <c r="M93" s="354"/>
      <c r="N93" s="604" t="s">
        <v>99</v>
      </c>
      <c r="O93" s="605"/>
      <c r="P93" s="354"/>
      <c r="R93" s="134"/>
      <c r="S93" s="135"/>
      <c r="T93" s="135"/>
      <c r="U93" s="135"/>
      <c r="V93" s="135"/>
      <c r="W93" s="70"/>
    </row>
    <row r="94" spans="1:23" x14ac:dyDescent="0.25">
      <c r="A94" s="441" t="s">
        <v>304</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3094" priority="200" stopIfTrue="1" operator="equal">
      <formula>0</formula>
    </cfRule>
  </conditionalFormatting>
  <conditionalFormatting sqref="K1">
    <cfRule type="cellIs" dxfId="3093" priority="198" stopIfTrue="1" operator="equal">
      <formula>0</formula>
    </cfRule>
  </conditionalFormatting>
  <conditionalFormatting sqref="D1 B1">
    <cfRule type="cellIs" dxfId="3092" priority="199" stopIfTrue="1" operator="equal">
      <formula>0</formula>
    </cfRule>
  </conditionalFormatting>
  <conditionalFormatting sqref="Z1">
    <cfRule type="cellIs" dxfId="3091" priority="197" stopIfTrue="1" operator="equal">
      <formula>0</formula>
    </cfRule>
  </conditionalFormatting>
  <conditionalFormatting sqref="A2 D2 L2">
    <cfRule type="cellIs" dxfId="3090" priority="196" stopIfTrue="1" operator="equal">
      <formula>0</formula>
    </cfRule>
  </conditionalFormatting>
  <conditionalFormatting sqref="K2">
    <cfRule type="cellIs" dxfId="3089" priority="195" stopIfTrue="1" operator="equal">
      <formula>0</formula>
    </cfRule>
  </conditionalFormatting>
  <conditionalFormatting sqref="R77 W78:W92 R78:U92">
    <cfRule type="cellIs" dxfId="3088" priority="194" stopIfTrue="1" operator="equal">
      <formula>0</formula>
    </cfRule>
  </conditionalFormatting>
  <conditionalFormatting sqref="Z1">
    <cfRule type="cellIs" dxfId="3087" priority="193" stopIfTrue="1" operator="equal">
      <formula>0</formula>
    </cfRule>
  </conditionalFormatting>
  <conditionalFormatting sqref="B83:C83">
    <cfRule type="cellIs" dxfId="3086" priority="190" stopIfTrue="1" operator="equal">
      <formula>0</formula>
    </cfRule>
  </conditionalFormatting>
  <conditionalFormatting sqref="E83">
    <cfRule type="cellIs" dxfId="3085" priority="189" stopIfTrue="1" operator="equal">
      <formula>0</formula>
    </cfRule>
  </conditionalFormatting>
  <conditionalFormatting sqref="E79:E82">
    <cfRule type="cellIs" dxfId="3084" priority="191" stopIfTrue="1" operator="equal">
      <formula>0</formula>
    </cfRule>
  </conditionalFormatting>
  <conditionalFormatting sqref="B77 B78:E78 B79:C82">
    <cfRule type="cellIs" dxfId="3083" priority="192" stopIfTrue="1" operator="equal">
      <formula>0</formula>
    </cfRule>
  </conditionalFormatting>
  <conditionalFormatting sqref="D83">
    <cfRule type="cellIs" dxfId="3082" priority="188" stopIfTrue="1" operator="equal">
      <formula>0</formula>
    </cfRule>
  </conditionalFormatting>
  <conditionalFormatting sqref="J77">
    <cfRule type="cellIs" dxfId="3081" priority="187" stopIfTrue="1" operator="equal">
      <formula>0</formula>
    </cfRule>
  </conditionalFormatting>
  <conditionalFormatting sqref="B20 B21:E22 B23:F27">
    <cfRule type="cellIs" dxfId="3080" priority="186" stopIfTrue="1" operator="equal">
      <formula>0</formula>
    </cfRule>
  </conditionalFormatting>
  <conditionalFormatting sqref="P20">
    <cfRule type="cellIs" dxfId="3079" priority="185" stopIfTrue="1" operator="equal">
      <formula>0</formula>
    </cfRule>
  </conditionalFormatting>
  <conditionalFormatting sqref="T20">
    <cfRule type="cellIs" dxfId="3078" priority="184" stopIfTrue="1" operator="equal">
      <formula>0</formula>
    </cfRule>
  </conditionalFormatting>
  <conditionalFormatting sqref="X67:AA67">
    <cfRule type="cellIs" dxfId="3077" priority="183" stopIfTrue="1" operator="equal">
      <formula>0</formula>
    </cfRule>
  </conditionalFormatting>
  <conditionalFormatting sqref="F21:I22">
    <cfRule type="cellIs" dxfId="3076" priority="182" stopIfTrue="1" operator="equal">
      <formula>0</formula>
    </cfRule>
  </conditionalFormatting>
  <conditionalFormatting sqref="T21">
    <cfRule type="cellIs" dxfId="3075" priority="177" stopIfTrue="1" operator="equal">
      <formula>0</formula>
    </cfRule>
  </conditionalFormatting>
  <conditionalFormatting sqref="U21:W21">
    <cfRule type="cellIs" dxfId="3074" priority="178" stopIfTrue="1" operator="equal">
      <formula>0</formula>
    </cfRule>
  </conditionalFormatting>
  <conditionalFormatting sqref="I31 K31:L31 I28:O30 I32:M34 N31:O34">
    <cfRule type="cellIs" dxfId="3073" priority="181" stopIfTrue="1" operator="equal">
      <formula>0</formula>
    </cfRule>
  </conditionalFormatting>
  <conditionalFormatting sqref="P21:S21">
    <cfRule type="cellIs" dxfId="3072" priority="180" stopIfTrue="1" operator="equal">
      <formula>0</formula>
    </cfRule>
  </conditionalFormatting>
  <conditionalFormatting sqref="T6">
    <cfRule type="cellIs" dxfId="3071" priority="179" stopIfTrue="1" operator="equal">
      <formula>0</formula>
    </cfRule>
  </conditionalFormatting>
  <conditionalFormatting sqref="P35:S35">
    <cfRule type="cellIs" dxfId="3070" priority="163" stopIfTrue="1" operator="equal">
      <formula>0</formula>
    </cfRule>
  </conditionalFormatting>
  <conditionalFormatting sqref="Q63:Q66">
    <cfRule type="cellIs" dxfId="3069" priority="133" stopIfTrue="1" operator="equal">
      <formula>0</formula>
    </cfRule>
  </conditionalFormatting>
  <conditionalFormatting sqref="B35:E35">
    <cfRule type="cellIs" dxfId="3068" priority="176" stopIfTrue="1" operator="equal">
      <formula>0</formula>
    </cfRule>
  </conditionalFormatting>
  <conditionalFormatting sqref="T35">
    <cfRule type="cellIs" dxfId="3067" priority="152" stopIfTrue="1" operator="equal">
      <formula>0</formula>
    </cfRule>
  </conditionalFormatting>
  <conditionalFormatting sqref="W35">
    <cfRule type="cellIs" dxfId="3066" priority="157" stopIfTrue="1" operator="equal">
      <formula>0</formula>
    </cfRule>
  </conditionalFormatting>
  <conditionalFormatting sqref="W35">
    <cfRule type="cellIs" dxfId="3065" priority="156" stopIfTrue="1" operator="equal">
      <formula>0</formula>
    </cfRule>
  </conditionalFormatting>
  <conditionalFormatting sqref="U35">
    <cfRule type="cellIs" dxfId="3064" priority="154" stopIfTrue="1" operator="equal">
      <formula>0</formula>
    </cfRule>
  </conditionalFormatting>
  <conditionalFormatting sqref="U35">
    <cfRule type="cellIs" dxfId="3063" priority="153" stopIfTrue="1" operator="equal">
      <formula>0</formula>
    </cfRule>
  </conditionalFormatting>
  <conditionalFormatting sqref="J35">
    <cfRule type="cellIs" dxfId="3062" priority="175" stopIfTrue="1" operator="equal">
      <formula>0</formula>
    </cfRule>
  </conditionalFormatting>
  <conditionalFormatting sqref="P37 T37 B37 G58:Q59 J53:O54 B38:E39 V38:W38 P61 B40:D51 G55:G57 S55:T56 F40:P51 S40:T51 W40:W51 T58:U59 T57 S57:S59 W55:W59 I55:P57 G38:G39 J38:O39 R38:S38">
    <cfRule type="cellIs" dxfId="3061" priority="151" stopIfTrue="1" operator="equal">
      <formula>0</formula>
    </cfRule>
  </conditionalFormatting>
  <conditionalFormatting sqref="U67">
    <cfRule type="cellIs" dxfId="3060" priority="122" stopIfTrue="1" operator="equal">
      <formula>0</formula>
    </cfRule>
  </conditionalFormatting>
  <conditionalFormatting sqref="V67">
    <cfRule type="cellIs" dxfId="3059" priority="123" stopIfTrue="1" operator="equal">
      <formula>0</formula>
    </cfRule>
  </conditionalFormatting>
  <conditionalFormatting sqref="V35">
    <cfRule type="cellIs" dxfId="3058" priority="155" stopIfTrue="1" operator="equal">
      <formula>0</formula>
    </cfRule>
  </conditionalFormatting>
  <conditionalFormatting sqref="V35">
    <cfRule type="cellIs" dxfId="3057" priority="158" stopIfTrue="1" operator="equal">
      <formula>0</formula>
    </cfRule>
  </conditionalFormatting>
  <conditionalFormatting sqref="I63 K63:L63 I61:O62 I64:M66 N63:O66">
    <cfRule type="cellIs" dxfId="3056" priority="146" stopIfTrue="1" operator="equal">
      <formula>0</formula>
    </cfRule>
  </conditionalFormatting>
  <conditionalFormatting sqref="R53:S53">
    <cfRule type="cellIs" dxfId="3055" priority="145" stopIfTrue="1" operator="equal">
      <formula>0</formula>
    </cfRule>
  </conditionalFormatting>
  <conditionalFormatting sqref="L35:M35">
    <cfRule type="cellIs" dxfId="3054" priority="174" stopIfTrue="1" operator="equal">
      <formula>0</formula>
    </cfRule>
  </conditionalFormatting>
  <conditionalFormatting sqref="N35">
    <cfRule type="cellIs" dxfId="3053" priority="173" stopIfTrue="1" operator="equal">
      <formula>0</formula>
    </cfRule>
  </conditionalFormatting>
  <conditionalFormatting sqref="T52">
    <cfRule type="cellIs" dxfId="3052" priority="148" stopIfTrue="1" operator="equal">
      <formula>0</formula>
    </cfRule>
  </conditionalFormatting>
  <conditionalFormatting sqref="V31:V34">
    <cfRule type="cellIs" dxfId="3051" priority="166" stopIfTrue="1" operator="equal">
      <formula>0</formula>
    </cfRule>
  </conditionalFormatting>
  <conditionalFormatting sqref="I35">
    <cfRule type="cellIs" dxfId="3050" priority="172" stopIfTrue="1" operator="equal">
      <formula>0</formula>
    </cfRule>
  </conditionalFormatting>
  <conditionalFormatting sqref="K70:L71 K74:L74 H73">
    <cfRule type="cellIs" dxfId="3049" priority="107" stopIfTrue="1" operator="equal">
      <formula>0</formula>
    </cfRule>
  </conditionalFormatting>
  <conditionalFormatting sqref="K35">
    <cfRule type="cellIs" dxfId="3048" priority="171" stopIfTrue="1" operator="equal">
      <formula>0</formula>
    </cfRule>
  </conditionalFormatting>
  <conditionalFormatting sqref="P28:R28">
    <cfRule type="cellIs" dxfId="3047" priority="170" stopIfTrue="1" operator="equal">
      <formula>0</formula>
    </cfRule>
  </conditionalFormatting>
  <conditionalFormatting sqref="S28">
    <cfRule type="cellIs" dxfId="3046" priority="169" stopIfTrue="1" operator="equal">
      <formula>0</formula>
    </cfRule>
  </conditionalFormatting>
  <conditionalFormatting sqref="T28:V28">
    <cfRule type="cellIs" dxfId="3045" priority="168" stopIfTrue="1" operator="equal">
      <formula>0</formula>
    </cfRule>
  </conditionalFormatting>
  <conditionalFormatting sqref="W28">
    <cfRule type="cellIs" dxfId="3044" priority="167" stopIfTrue="1" operator="equal">
      <formula>0</formula>
    </cfRule>
  </conditionalFormatting>
  <conditionalFormatting sqref="N67">
    <cfRule type="cellIs" dxfId="3043" priority="141" stopIfTrue="1" operator="equal">
      <formula>0</formula>
    </cfRule>
  </conditionalFormatting>
  <conditionalFormatting sqref="P60:R60">
    <cfRule type="cellIs" dxfId="3042" priority="138" stopIfTrue="1" operator="equal">
      <formula>0</formula>
    </cfRule>
  </conditionalFormatting>
  <conditionalFormatting sqref="Q31:Q34">
    <cfRule type="cellIs" dxfId="3041" priority="165" stopIfTrue="1" operator="equal">
      <formula>0</formula>
    </cfRule>
  </conditionalFormatting>
  <conditionalFormatting sqref="W67">
    <cfRule type="cellIs" dxfId="3040" priority="124" stopIfTrue="1" operator="equal">
      <formula>0</formula>
    </cfRule>
  </conditionalFormatting>
  <conditionalFormatting sqref="U67">
    <cfRule type="cellIs" dxfId="3039" priority="121" stopIfTrue="1" operator="equal">
      <formula>0</formula>
    </cfRule>
  </conditionalFormatting>
  <conditionalFormatting sqref="T67">
    <cfRule type="cellIs" dxfId="3038" priority="120" stopIfTrue="1" operator="equal">
      <formula>0</formula>
    </cfRule>
  </conditionalFormatting>
  <conditionalFormatting sqref="Q31:Q34">
    <cfRule type="cellIs" dxfId="3037" priority="164" stopIfTrue="1" operator="equal">
      <formula>0</formula>
    </cfRule>
  </conditionalFormatting>
  <conditionalFormatting sqref="P32">
    <cfRule type="cellIs" dxfId="3036" priority="162" stopIfTrue="1" operator="equal">
      <formula>0</formula>
    </cfRule>
  </conditionalFormatting>
  <conditionalFormatting sqref="S60">
    <cfRule type="cellIs" dxfId="3035" priority="137" stopIfTrue="1" operator="equal">
      <formula>0</formula>
    </cfRule>
  </conditionalFormatting>
  <conditionalFormatting sqref="T63:T66">
    <cfRule type="cellIs" dxfId="3034" priority="134" stopIfTrue="1" operator="equal">
      <formula>0</formula>
    </cfRule>
  </conditionalFormatting>
  <conditionalFormatting sqref="T63:T66">
    <cfRule type="cellIs" dxfId="3033" priority="129" stopIfTrue="1" operator="equal">
      <formula>0</formula>
    </cfRule>
  </conditionalFormatting>
  <conditionalFormatting sqref="P67:Q67">
    <cfRule type="cellIs" dxfId="3032" priority="131" stopIfTrue="1" operator="equal">
      <formula>0</formula>
    </cfRule>
  </conditionalFormatting>
  <conditionalFormatting sqref="V31:V34">
    <cfRule type="cellIs" dxfId="3031" priority="161" stopIfTrue="1" operator="equal">
      <formula>0</formula>
    </cfRule>
  </conditionalFormatting>
  <conditionalFormatting sqref="P31">
    <cfRule type="cellIs" dxfId="3030" priority="160" stopIfTrue="1" operator="equal">
      <formula>0</formula>
    </cfRule>
  </conditionalFormatting>
  <conditionalFormatting sqref="V67">
    <cfRule type="cellIs" dxfId="3029" priority="126" stopIfTrue="1" operator="equal">
      <formula>0</formula>
    </cfRule>
  </conditionalFormatting>
  <conditionalFormatting sqref="P67:Q67">
    <cfRule type="cellIs" dxfId="3028" priority="127" stopIfTrue="1" operator="equal">
      <formula>0</formula>
    </cfRule>
  </conditionalFormatting>
  <conditionalFormatting sqref="F35">
    <cfRule type="cellIs" dxfId="3027" priority="115" stopIfTrue="1" operator="equal">
      <formula>0</formula>
    </cfRule>
  </conditionalFormatting>
  <conditionalFormatting sqref="P35:S35">
    <cfRule type="cellIs" dxfId="3026" priority="159" stopIfTrue="1" operator="equal">
      <formula>0</formula>
    </cfRule>
  </conditionalFormatting>
  <conditionalFormatting sqref="G35">
    <cfRule type="cellIs" dxfId="3025" priority="114" stopIfTrue="1" operator="equal">
      <formula>0</formula>
    </cfRule>
  </conditionalFormatting>
  <conditionalFormatting sqref="B31 D31:E31 B28:H30 B32:F34 G31:H34">
    <cfRule type="cellIs" dxfId="3024" priority="116" stopIfTrue="1" operator="equal">
      <formula>0</formula>
    </cfRule>
  </conditionalFormatting>
  <conditionalFormatting sqref="U55:U57">
    <cfRule type="cellIs" dxfId="3023" priority="118" stopIfTrue="1" operator="equal">
      <formula>0</formula>
    </cfRule>
  </conditionalFormatting>
  <conditionalFormatting sqref="V53:W53">
    <cfRule type="cellIs" dxfId="3022" priority="144" stopIfTrue="1" operator="equal">
      <formula>0</formula>
    </cfRule>
  </conditionalFormatting>
  <conditionalFormatting sqref="B63 D63:E63 B61:H62 B64:F66 G63:H66">
    <cfRule type="cellIs" dxfId="3021" priority="112" stopIfTrue="1" operator="equal">
      <formula>0</formula>
    </cfRule>
  </conditionalFormatting>
  <conditionalFormatting sqref="B58:D59 B54:E54 F55:F59 B52:B53 E53 C55:D57">
    <cfRule type="cellIs" dxfId="3020" priority="150" stopIfTrue="1" operator="equal">
      <formula>0</formula>
    </cfRule>
  </conditionalFormatting>
  <conditionalFormatting sqref="P52">
    <cfRule type="cellIs" dxfId="3019" priority="149" stopIfTrue="1" operator="equal">
      <formula>0</formula>
    </cfRule>
  </conditionalFormatting>
  <conditionalFormatting sqref="G53:G54">
    <cfRule type="cellIs" dxfId="3018" priority="147" stopIfTrue="1" operator="equal">
      <formula>0</formula>
    </cfRule>
  </conditionalFormatting>
  <conditionalFormatting sqref="J67">
    <cfRule type="cellIs" dxfId="3017" priority="143" stopIfTrue="1" operator="equal">
      <formula>0</formula>
    </cfRule>
  </conditionalFormatting>
  <conditionalFormatting sqref="L67">
    <cfRule type="cellIs" dxfId="3016" priority="142" stopIfTrue="1" operator="equal">
      <formula>0</formula>
    </cfRule>
  </conditionalFormatting>
  <conditionalFormatting sqref="Q55:Q57">
    <cfRule type="cellIs" dxfId="3015" priority="119" stopIfTrue="1" operator="equal">
      <formula>0</formula>
    </cfRule>
  </conditionalFormatting>
  <conditionalFormatting sqref="W67">
    <cfRule type="cellIs" dxfId="3014" priority="125" stopIfTrue="1" operator="equal">
      <formula>0</formula>
    </cfRule>
  </conditionalFormatting>
  <conditionalFormatting sqref="AB21:AC24 Y21 Y15:AA20 AB15:AC16">
    <cfRule type="cellIs" dxfId="3013" priority="117" stopIfTrue="1" operator="equal">
      <formula>0</formula>
    </cfRule>
  </conditionalFormatting>
  <conditionalFormatting sqref="K67">
    <cfRule type="cellIs" dxfId="3012" priority="139" stopIfTrue="1" operator="equal">
      <formula>0</formula>
    </cfRule>
  </conditionalFormatting>
  <conditionalFormatting sqref="Q63:Q66">
    <cfRule type="cellIs" dxfId="3011" priority="132" stopIfTrue="1" operator="equal">
      <formula>0</formula>
    </cfRule>
  </conditionalFormatting>
  <conditionalFormatting sqref="I67">
    <cfRule type="cellIs" dxfId="3010" priority="140" stopIfTrue="1" operator="equal">
      <formula>0</formula>
    </cfRule>
  </conditionalFormatting>
  <conditionalFormatting sqref="T60:V60">
    <cfRule type="cellIs" dxfId="3009" priority="136" stopIfTrue="1" operator="equal">
      <formula>0</formula>
    </cfRule>
  </conditionalFormatting>
  <conditionalFormatting sqref="W60">
    <cfRule type="cellIs" dxfId="3008" priority="135" stopIfTrue="1" operator="equal">
      <formula>0</formula>
    </cfRule>
  </conditionalFormatting>
  <conditionalFormatting sqref="P64">
    <cfRule type="cellIs" dxfId="3007" priority="130" stopIfTrue="1" operator="equal">
      <formula>0</formula>
    </cfRule>
  </conditionalFormatting>
  <conditionalFormatting sqref="P63">
    <cfRule type="cellIs" dxfId="3006" priority="128" stopIfTrue="1" operator="equal">
      <formula>0</formula>
    </cfRule>
  </conditionalFormatting>
  <conditionalFormatting sqref="B67:E67">
    <cfRule type="cellIs" dxfId="3005" priority="113" stopIfTrue="1" operator="equal">
      <formula>0</formula>
    </cfRule>
  </conditionalFormatting>
  <conditionalFormatting sqref="G67">
    <cfRule type="cellIs" dxfId="3004" priority="110" stopIfTrue="1" operator="equal">
      <formula>0</formula>
    </cfRule>
  </conditionalFormatting>
  <conditionalFormatting sqref="F67">
    <cfRule type="cellIs" dxfId="3003" priority="111" stopIfTrue="1" operator="equal">
      <formula>0</formula>
    </cfRule>
  </conditionalFormatting>
  <conditionalFormatting sqref="E70:F74">
    <cfRule type="cellIs" dxfId="3002" priority="108" stopIfTrue="1" operator="equal">
      <formula>0</formula>
    </cfRule>
  </conditionalFormatting>
  <conditionalFormatting sqref="AB53:AC56 Y53 Y48:AA52 AB48:AC48">
    <cfRule type="cellIs" dxfId="3001" priority="109" stopIfTrue="1" operator="equal">
      <formula>0</formula>
    </cfRule>
  </conditionalFormatting>
  <conditionalFormatting sqref="P87:P93 N85:N92">
    <cfRule type="cellIs" dxfId="3000" priority="83" stopIfTrue="1" operator="equal">
      <formula>0</formula>
    </cfRule>
  </conditionalFormatting>
  <conditionalFormatting sqref="T61">
    <cfRule type="cellIs" dxfId="2999" priority="106" stopIfTrue="1" operator="equal">
      <formula>0</formula>
    </cfRule>
  </conditionalFormatting>
  <conditionalFormatting sqref="S67">
    <cfRule type="cellIs" dxfId="2998" priority="105" stopIfTrue="1" operator="equal">
      <formula>0</formula>
    </cfRule>
  </conditionalFormatting>
  <conditionalFormatting sqref="S67">
    <cfRule type="cellIs" dxfId="2997" priority="104" stopIfTrue="1" operator="equal">
      <formula>0</formula>
    </cfRule>
  </conditionalFormatting>
  <conditionalFormatting sqref="R67">
    <cfRule type="cellIs" dxfId="2996" priority="103" stopIfTrue="1" operator="equal">
      <formula>0</formula>
    </cfRule>
  </conditionalFormatting>
  <conditionalFormatting sqref="F83:G83">
    <cfRule type="cellIs" dxfId="2995" priority="100" stopIfTrue="1" operator="equal">
      <formula>0</formula>
    </cfRule>
  </conditionalFormatting>
  <conditionalFormatting sqref="I83">
    <cfRule type="cellIs" dxfId="2994" priority="99" stopIfTrue="1" operator="equal">
      <formula>0</formula>
    </cfRule>
  </conditionalFormatting>
  <conditionalFormatting sqref="I79:I82">
    <cfRule type="cellIs" dxfId="2993" priority="101" stopIfTrue="1" operator="equal">
      <formula>0</formula>
    </cfRule>
  </conditionalFormatting>
  <conditionalFormatting sqref="F77 F78:I78 F79:G82">
    <cfRule type="cellIs" dxfId="2992" priority="102" stopIfTrue="1" operator="equal">
      <formula>0</formula>
    </cfRule>
  </conditionalFormatting>
  <conditionalFormatting sqref="H83">
    <cfRule type="cellIs" dxfId="2991" priority="98" stopIfTrue="1" operator="equal">
      <formula>0</formula>
    </cfRule>
  </conditionalFormatting>
  <conditionalFormatting sqref="J83:K83">
    <cfRule type="cellIs" dxfId="2990" priority="95" stopIfTrue="1" operator="equal">
      <formula>0</formula>
    </cfRule>
  </conditionalFormatting>
  <conditionalFormatting sqref="M83">
    <cfRule type="cellIs" dxfId="2989" priority="94" stopIfTrue="1" operator="equal">
      <formula>0</formula>
    </cfRule>
  </conditionalFormatting>
  <conditionalFormatting sqref="M79:M82">
    <cfRule type="cellIs" dxfId="2988" priority="96" stopIfTrue="1" operator="equal">
      <formula>0</formula>
    </cfRule>
  </conditionalFormatting>
  <conditionalFormatting sqref="J78:M78 J79:K82">
    <cfRule type="cellIs" dxfId="2987" priority="97" stopIfTrue="1" operator="equal">
      <formula>0</formula>
    </cfRule>
  </conditionalFormatting>
  <conditionalFormatting sqref="L83">
    <cfRule type="cellIs" dxfId="2986" priority="93" stopIfTrue="1" operator="equal">
      <formula>0</formula>
    </cfRule>
  </conditionalFormatting>
  <conditionalFormatting sqref="N83">
    <cfRule type="cellIs" dxfId="2985" priority="92" stopIfTrue="1" operator="equal">
      <formula>0</formula>
    </cfRule>
  </conditionalFormatting>
  <conditionalFormatting sqref="N78">
    <cfRule type="cellIs" dxfId="2984" priority="88" stopIfTrue="1" operator="equal">
      <formula>0</formula>
    </cfRule>
  </conditionalFormatting>
  <conditionalFormatting sqref="N79:O79">
    <cfRule type="cellIs" dxfId="2983" priority="91" stopIfTrue="1" operator="equal">
      <formula>0</formula>
    </cfRule>
  </conditionalFormatting>
  <conditionalFormatting sqref="O79">
    <cfRule type="cellIs" dxfId="2982" priority="89" stopIfTrue="1" operator="equal">
      <formula>0</formula>
    </cfRule>
  </conditionalFormatting>
  <conditionalFormatting sqref="P79">
    <cfRule type="cellIs" dxfId="2981" priority="90" stopIfTrue="1" operator="equal">
      <formula>0</formula>
    </cfRule>
  </conditionalFormatting>
  <conditionalFormatting sqref="P78">
    <cfRule type="cellIs" dxfId="2980" priority="87" stopIfTrue="1" operator="equal">
      <formula>0</formula>
    </cfRule>
  </conditionalFormatting>
  <conditionalFormatting sqref="P79">
    <cfRule type="cellIs" dxfId="2979" priority="86" stopIfTrue="1" operator="equal">
      <formula>0</formula>
    </cfRule>
  </conditionalFormatting>
  <conditionalFormatting sqref="O79">
    <cfRule type="cellIs" dxfId="2978" priority="84" stopIfTrue="1" operator="equal">
      <formula>0</formula>
    </cfRule>
  </conditionalFormatting>
  <conditionalFormatting sqref="O78">
    <cfRule type="cellIs" dxfId="2977" priority="85" stopIfTrue="1" operator="equal">
      <formula>0</formula>
    </cfRule>
  </conditionalFormatting>
  <conditionalFormatting sqref="P86">
    <cfRule type="cellIs" dxfId="2976" priority="82" stopIfTrue="1" operator="equal">
      <formula>0</formula>
    </cfRule>
  </conditionalFormatting>
  <conditionalFormatting sqref="K90">
    <cfRule type="cellIs" dxfId="2975" priority="79" stopIfTrue="1" operator="equal">
      <formula>0</formula>
    </cfRule>
  </conditionalFormatting>
  <conditionalFormatting sqref="M87:M93 K85:K89 K91">
    <cfRule type="cellIs" dxfId="2974" priority="81" stopIfTrue="1" operator="equal">
      <formula>0</formula>
    </cfRule>
  </conditionalFormatting>
  <conditionalFormatting sqref="M86">
    <cfRule type="cellIs" dxfId="2973" priority="80" stopIfTrue="1" operator="equal">
      <formula>0</formula>
    </cfRule>
  </conditionalFormatting>
  <conditionalFormatting sqref="Q40:Q51">
    <cfRule type="cellIs" dxfId="2972" priority="61" stopIfTrue="1" operator="equal">
      <formula>0</formula>
    </cfRule>
  </conditionalFormatting>
  <conditionalFormatting sqref="E40:E51">
    <cfRule type="cellIs" dxfId="2971" priority="62" stopIfTrue="1" operator="equal">
      <formula>0</formula>
    </cfRule>
  </conditionalFormatting>
  <conditionalFormatting sqref="R40:R51">
    <cfRule type="cellIs" dxfId="2970" priority="60" stopIfTrue="1" operator="equal">
      <formula>0</formula>
    </cfRule>
  </conditionalFormatting>
  <conditionalFormatting sqref="U40:U51">
    <cfRule type="cellIs" dxfId="2969" priority="59" stopIfTrue="1" operator="equal">
      <formula>0</formula>
    </cfRule>
  </conditionalFormatting>
  <conditionalFormatting sqref="V40:V51">
    <cfRule type="cellIs" dxfId="2968" priority="58" stopIfTrue="1" operator="equal">
      <formula>0</formula>
    </cfRule>
  </conditionalFormatting>
  <conditionalFormatting sqref="E55:E59">
    <cfRule type="cellIs" dxfId="2967" priority="57" stopIfTrue="1" operator="equal">
      <formula>0</formula>
    </cfRule>
  </conditionalFormatting>
  <conditionalFormatting sqref="R55:R59">
    <cfRule type="cellIs" dxfId="2966" priority="56" stopIfTrue="1" operator="equal">
      <formula>0</formula>
    </cfRule>
  </conditionalFormatting>
  <conditionalFormatting sqref="V55:V59">
    <cfRule type="cellIs" dxfId="2965" priority="55" stopIfTrue="1" operator="equal">
      <formula>0</formula>
    </cfRule>
  </conditionalFormatting>
  <conditionalFormatting sqref="M67">
    <cfRule type="cellIs" dxfId="2964" priority="54" stopIfTrue="1" operator="equal">
      <formula>0</formula>
    </cfRule>
  </conditionalFormatting>
  <conditionalFormatting sqref="W63:W66">
    <cfRule type="cellIs" dxfId="2963" priority="53" stopIfTrue="1" operator="equal">
      <formula>0</formula>
    </cfRule>
  </conditionalFormatting>
  <conditionalFormatting sqref="S63:S66">
    <cfRule type="cellIs" dxfId="2962" priority="52" stopIfTrue="1" operator="equal">
      <formula>0</formula>
    </cfRule>
  </conditionalFormatting>
  <conditionalFormatting sqref="H55:H57">
    <cfRule type="cellIs" dxfId="2961" priority="51" stopIfTrue="1" operator="equal">
      <formula>0</formula>
    </cfRule>
  </conditionalFormatting>
  <conditionalFormatting sqref="T31:T34">
    <cfRule type="cellIs" dxfId="2960" priority="50" stopIfTrue="1" operator="equal">
      <formula>0</formula>
    </cfRule>
  </conditionalFormatting>
  <conditionalFormatting sqref="F38:F39">
    <cfRule type="cellIs" dxfId="2959" priority="49" stopIfTrue="1" operator="equal">
      <formula>0</formula>
    </cfRule>
  </conditionalFormatting>
  <conditionalFormatting sqref="H38:I39">
    <cfRule type="cellIs" dxfId="2958" priority="48" stopIfTrue="1" operator="equal">
      <formula>0</formula>
    </cfRule>
  </conditionalFormatting>
  <conditionalFormatting sqref="P38:Q38">
    <cfRule type="cellIs" dxfId="2957" priority="47" stopIfTrue="1" operator="equal">
      <formula>0</formula>
    </cfRule>
  </conditionalFormatting>
  <conditionalFormatting sqref="U38">
    <cfRule type="cellIs" dxfId="2956" priority="46" stopIfTrue="1" operator="equal">
      <formula>0</formula>
    </cfRule>
  </conditionalFormatting>
  <conditionalFormatting sqref="T38">
    <cfRule type="cellIs" dxfId="2955" priority="45" stopIfTrue="1" operator="equal">
      <formula>0</formula>
    </cfRule>
  </conditionalFormatting>
  <conditionalFormatting sqref="I53:I54">
    <cfRule type="cellIs" dxfId="2954" priority="43" stopIfTrue="1" operator="equal">
      <formula>0</formula>
    </cfRule>
  </conditionalFormatting>
  <conditionalFormatting sqref="F53:F54">
    <cfRule type="cellIs" dxfId="2953" priority="44" stopIfTrue="1" operator="equal">
      <formula>0</formula>
    </cfRule>
  </conditionalFormatting>
  <conditionalFormatting sqref="P53:Q53">
    <cfRule type="cellIs" dxfId="2952" priority="42" stopIfTrue="1" operator="equal">
      <formula>0</formula>
    </cfRule>
  </conditionalFormatting>
  <conditionalFormatting sqref="U53">
    <cfRule type="cellIs" dxfId="2951" priority="41" stopIfTrue="1" operator="equal">
      <formula>0</formula>
    </cfRule>
  </conditionalFormatting>
  <conditionalFormatting sqref="T53">
    <cfRule type="cellIs" dxfId="2950" priority="40" stopIfTrue="1" operator="equal">
      <formula>0</formula>
    </cfRule>
  </conditionalFormatting>
  <conditionalFormatting sqref="B60:H60">
    <cfRule type="cellIs" dxfId="2949" priority="39" stopIfTrue="1" operator="equal">
      <formula>0</formula>
    </cfRule>
  </conditionalFormatting>
  <conditionalFormatting sqref="I60:O60">
    <cfRule type="cellIs" dxfId="2948" priority="38" stopIfTrue="1" operator="equal">
      <formula>0</formula>
    </cfRule>
  </conditionalFormatting>
  <conditionalFormatting sqref="Y47:AC47">
    <cfRule type="cellIs" dxfId="2947" priority="37" stopIfTrue="1" operator="equal">
      <formula>0</formula>
    </cfRule>
  </conditionalFormatting>
  <conditionalFormatting sqref="N80">
    <cfRule type="cellIs" dxfId="2946" priority="36" stopIfTrue="1" operator="equal">
      <formula>0</formula>
    </cfRule>
  </conditionalFormatting>
  <conditionalFormatting sqref="H53:H54">
    <cfRule type="cellIs" dxfId="2945" priority="35" stopIfTrue="1" operator="equal">
      <formula>0</formula>
    </cfRule>
  </conditionalFormatting>
  <conditionalFormatting sqref="C53:D53">
    <cfRule type="cellIs" dxfId="2944" priority="34" stopIfTrue="1" operator="equal">
      <formula>0</formula>
    </cfRule>
  </conditionalFormatting>
  <conditionalFormatting sqref="B55:B57">
    <cfRule type="cellIs" dxfId="2943" priority="33" stopIfTrue="1" operator="equal">
      <formula>0</formula>
    </cfRule>
  </conditionalFormatting>
  <conditionalFormatting sqref="O1">
    <cfRule type="cellIs" dxfId="2942" priority="32" stopIfTrue="1" operator="equal">
      <formula>0</formula>
    </cfRule>
  </conditionalFormatting>
  <conditionalFormatting sqref="B93:C93">
    <cfRule type="cellIs" dxfId="161" priority="7" stopIfTrue="1" operator="equal">
      <formula>0</formula>
    </cfRule>
  </conditionalFormatting>
  <conditionalFormatting sqref="D88:D92">
    <cfRule type="cellIs" dxfId="160" priority="9" stopIfTrue="1" operator="equal">
      <formula>0</formula>
    </cfRule>
  </conditionalFormatting>
  <conditionalFormatting sqref="D93">
    <cfRule type="cellIs" dxfId="159" priority="8" stopIfTrue="1" operator="equal">
      <formula>0</formula>
    </cfRule>
  </conditionalFormatting>
  <conditionalFormatting sqref="G93">
    <cfRule type="cellIs" dxfId="158" priority="6" stopIfTrue="1" operator="equal">
      <formula>0</formula>
    </cfRule>
  </conditionalFormatting>
  <conditionalFormatting sqref="H93:I93">
    <cfRule type="cellIs" dxfId="157" priority="4" stopIfTrue="1" operator="equal">
      <formula>0</formula>
    </cfRule>
  </conditionalFormatting>
  <conditionalFormatting sqref="J93">
    <cfRule type="cellIs" dxfId="156" priority="5" stopIfTrue="1" operator="equal">
      <formula>0</formula>
    </cfRule>
  </conditionalFormatting>
  <conditionalFormatting sqref="E93:F93">
    <cfRule type="cellIs" dxfId="155" priority="3" stopIfTrue="1" operator="equal">
      <formula>0</formula>
    </cfRule>
  </conditionalFormatting>
  <conditionalFormatting sqref="G88:G92">
    <cfRule type="cellIs" dxfId="154" priority="2" stopIfTrue="1" operator="equal">
      <formula>0</formula>
    </cfRule>
  </conditionalFormatting>
  <conditionalFormatting sqref="J88:J92">
    <cfRule type="cellIs" dxfId="153" priority="1" stopIfTrue="1" operator="equal">
      <formula>0</formula>
    </cfRule>
  </conditionalFormatting>
  <dataValidations count="41">
    <dataValidation allowBlank="1" showInputMessage="1" showErrorMessage="1" prompt="Enter upstream and downstream depths measured from surface to invert of pipe." sqref="C38:D38 C6:D6" xr:uid="{B34AC34D-1F7A-446A-A916-673C12C569A1}"/>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3EA1620D-7D03-4BCA-A879-F699113433EE}"/>
    <dataValidation allowBlank="1" showInputMessage="1" showErrorMessage="1" prompt="Trench widths are on page 2 of the Standard Details for Sewers handbook, denoted by H._x000a_" sqref="H6:H7 H38:H39" xr:uid="{B8E8687A-EF27-444E-9F42-C7054E41690C}"/>
    <dataValidation allowBlank="1" showInputMessage="1" showErrorMessage="1" prompt="Enter linear feet of pipe by size." sqref="I6:I7 I21:I22 I38:I39 I53:I54" xr:uid="{0848FD3B-F1BA-4C8C-8E97-58362F8D9F97}"/>
    <dataValidation allowBlank="1" showInputMessage="1" showErrorMessage="1" prompt="Enter linear feet of pipe by size in City Streets, including within intersections. _x000a_NOTE: don't include pipe outside of cartway." sqref="P6:P7 P21:P22" xr:uid="{A7AA6BD0-12F4-4B3F-9894-426385401289}"/>
    <dataValidation allowBlank="1" showInputMessage="1" showErrorMessage="1" prompt="Base Width (ft) = Trench Width (ft) + 2 feet. _x000a__x000a_NOTE: 2 feet is the total base cutback for trench widths 3 feet and greater, it accounts for 1 foot cutback to each side of the trench." sqref="Q6:Q7" xr:uid="{35A7A174-4B2C-489A-AEC0-69FD28443B06}"/>
    <dataValidation allowBlank="1" showInputMessage="1" showErrorMessage="1" prompt="Enter linear feet of pipe by size in City Streets, EXCLUDING within intersections. _x000a_" sqref="T6:T7 T21:T22" xr:uid="{37C066E5-B728-4A1F-B602-8D1324818DE7}"/>
    <dataValidation allowBlank="1" showInputMessage="1" showErrorMessage="1" prompt="Surface Width (ft) = Base Width (ft) + 1 foot. _x000a__x000a_NOTE: 1 foot is the total surface cutback beyond the base cutback, it accounts for 6 inches to each side of the trench." sqref="U6:U7 U21:U22" xr:uid="{8DC43AFA-8AAE-4143-9312-1B72B90B9AEF}"/>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82872287-EDC3-4D4A-AB32-01E7CB5D76DD}"/>
    <dataValidation allowBlank="1" showInputMessage="1" showErrorMessage="1" prompt="Base width = Trench Width (ft) + base cutbacks on both sides (ft). _x000a_NOTE: base cutbacks are 9&quot; for trench widths less than 3 feet and 12&quot; for trench width 3 feet and greater." sqref="Q21:Q22" xr:uid="{B087D695-0A6D-4933-B916-E298739704B4}"/>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E921276D-3A96-411D-9CEE-5E5E4EA3F900}"/>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50AAB997-1C84-454E-A7AE-E940284AB9AD}"/>
    <dataValidation allowBlank="1" showInputMessage="1" showErrorMessage="1" prompt="Enter pipe size, length and paving factor for pipes within intersections. _x000a__x000a_*Factor = surface width (ft) / 9; _x000a_where surface width = trench width + base cutbacks + surface cutbacks." sqref="P29:W29" xr:uid="{9AD0C242-D3D6-461C-8748-3029E1E6602C}"/>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2282433E-F211-4061-B50C-328225E92D49}"/>
    <dataValidation allowBlank="1" showInputMessage="1" showErrorMessage="1" prompt="Enter linear feet of pipe by size in State Routes, including within intersections. _x000a_NOTE: don't include pipe outside of cartway." sqref="P38:P39 P53:P54" xr:uid="{5D736625-B71C-4733-A4E2-B9552C540B50}"/>
    <dataValidation allowBlank="1" showInputMessage="1" showErrorMessage="1" prompt="Base Width (ft) = Trench Width (ft) + 2 feet. _x000a__x000a_NOTE: 2 feet is the total base cutback for trenches in State Routes, it accounts for 1 foot cutback to each side of the trench." sqref="Q38:Q39 Q53:Q54" xr:uid="{E22FA134-2D3C-4500-8790-FC5FD0BC8811}"/>
    <dataValidation allowBlank="1" showInputMessage="1" showErrorMessage="1" prompt="Enter linear feet of pipe by size in State Routes, EXCLUDING within intersections. _x000a_" sqref="T38:T39 T53:T54" xr:uid="{AD87BFD1-80C8-4E8E-938C-5C9CC81D5DF2}"/>
    <dataValidation allowBlank="1" showInputMessage="1" showErrorMessage="1" prompt="Surface Width (ft) = Trench Width (ft) + 2 feet. _x000a__x000a_NOTE: 2 feet is the total surface cutback for trenches in State Routes, it accounts for 1 foot cutback to each side of the trench." sqref="U38:U39 U53:U54" xr:uid="{B7393A65-E313-4A6D-A19C-C684E22BC5B9}"/>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66687FA6-7A61-43B4-94E5-533EF28189BD}"/>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24494113-E589-4B63-9BD2-6FE1846C9367}"/>
    <dataValidation allowBlank="1" showInputMessage="1" showErrorMessage="1" prompt="Enter pipe size, length and base factor for sewers in State Routes._x000a__x000a_NOTE: Base factor is base width for State 10&quot; Concrete Base / 9." sqref="P61:S61" xr:uid="{FB509DA8-4830-43D9-A2B3-0DF2DCED4435}"/>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F2B6B51A-3172-4240-9419-5A0F86DA2A88}"/>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DDD76EF1-2398-45D9-B0B3-9ADAB049A0BE}"/>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8A871C84-4739-4382-A6EF-9D0931FF9C02}"/>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42D2250C-A739-4A83-8570-CEB9D4D70529}"/>
    <dataValidation allowBlank="1" showInputMessage="1" showErrorMessage="1" prompt="Enter the size, material, and length of the existing sewer(s) to be lined." sqref="N70" xr:uid="{3B30D347-1F6E-4FCD-9BF7-28E90A6BC6B6}"/>
    <dataValidation allowBlank="1" showInputMessage="1" showErrorMessage="1" prompt="Enter the number of existing manholes to be lined." sqref="T70:V70" xr:uid="{C39BEF5F-1FDF-4E02-A57D-C75D751BD4B6}"/>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AC6FD242-8E6E-4F73-8C37-A94A57248BF3}"/>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10B7E631-2EBD-48B0-BD07-C98816CE67C3}"/>
    <dataValidation allowBlank="1" showInputMessage="1" showErrorMessage="1" prompt="Enter length and width of driveway disturbed. Depending on the area disturbed relative to the total area of the driveway, the driveway may have to be partially or fully replaced." sqref="J77:M77" xr:uid="{4C3B25F3-757C-41D2-A9F5-DEC876E21AE5}"/>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3DF7CA04-2397-44FF-8F81-11975E1D8EBD}"/>
    <dataValidation allowBlank="1" showInputMessage="1" showErrorMessage="1" prompt="Enter the number of ramps triggered by the sewer reconstruction or lining. " sqref="N80:P80" xr:uid="{6F5DEA81-0EDB-48B5-9A35-C4DA04BF680B}"/>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E65AD9A8-B8FD-4F38-9227-C11EF5F331C8}"/>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5C2ADF07-3A97-4930-8BDB-86E8FF5CB565}"/>
    <dataValidation allowBlank="1" showInputMessage="1" showErrorMessage="1" prompt="Enter the number of proposed inlets by size/type and the number of existing inlets to be abandoned." sqref="N85:P85" xr:uid="{6BA8BC45-C05C-46C8-9BFA-43FD746A2155}"/>
    <dataValidation allowBlank="1" showInputMessage="1" showErrorMessage="1" prompt="Enter the number of manholes by kind." sqref="K85:M85" xr:uid="{D31D1D9F-1CE5-44B4-97EA-FF2011F7DB58}"/>
    <dataValidation allowBlank="1" showInputMessage="1" showErrorMessage="1" prompt="Enter the number(s) and length(s) of 6&quot; DIP lateral replacements from the sewer to the curb trap._x000a_" sqref="E87" xr:uid="{E0FA247C-326E-473B-8A35-E2DB4B720378}"/>
    <dataValidation allowBlank="1" showInputMessage="1" showErrorMessage="1" prompt="Update the number of total pages." sqref="A94:W94" xr:uid="{B21CE07A-31A7-4C51-BBA6-7B25AABA31DC}"/>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61A20F84-9443-4AD7-A722-F53580022E87}"/>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8256FD67-742C-4D9C-9328-947B7C5E0A52}"/>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49C3CE00-837A-4BA7-A918-E72BEC9353BF}"/>
  </dataValidations>
  <pageMargins left="0.25" right="0.25" top="0.75" bottom="0.75" header="0.3" footer="0.3"/>
  <pageSetup paperSize="17" scale="5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6E897-5911-455D-8F98-094409252592}">
  <sheetPr>
    <pageSetUpPr fitToPage="1"/>
  </sheetPr>
  <dimension ref="A1:AF94"/>
  <sheetViews>
    <sheetView showZeros="0" zoomScale="85" zoomScaleNormal="85" workbookViewId="0">
      <pane ySplit="1" topLeftCell="A71" activePane="bottomLeft" state="frozen"/>
      <selection pane="bottomLeft" activeCell="D109" sqref="D109"/>
    </sheetView>
  </sheetViews>
  <sheetFormatPr defaultRowHeight="15" x14ac:dyDescent="0.25"/>
  <cols>
    <col min="1" max="1" width="9.140625" customWidth="1"/>
    <col min="2" max="2" width="10.85546875" customWidth="1"/>
    <col min="3" max="3" width="11.5703125" customWidth="1"/>
    <col min="4" max="4" width="12.7109375" bestFit="1" customWidth="1"/>
    <col min="5" max="5" width="11.85546875" customWidth="1"/>
    <col min="6" max="6" width="10.710937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06"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8"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0"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0"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62"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4" t="s">
        <v>211</v>
      </c>
      <c r="L93" s="626"/>
      <c r="M93" s="354"/>
      <c r="N93" s="604" t="s">
        <v>99</v>
      </c>
      <c r="O93" s="605"/>
      <c r="P93" s="354"/>
      <c r="R93" s="134"/>
      <c r="S93" s="135"/>
      <c r="T93" s="135"/>
      <c r="U93" s="135"/>
      <c r="V93" s="135"/>
      <c r="W93" s="70"/>
    </row>
    <row r="94" spans="1:23" x14ac:dyDescent="0.25">
      <c r="A94" s="441" t="s">
        <v>305</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2933" priority="190" stopIfTrue="1" operator="equal">
      <formula>0</formula>
    </cfRule>
  </conditionalFormatting>
  <conditionalFormatting sqref="K1">
    <cfRule type="cellIs" dxfId="2932" priority="188" stopIfTrue="1" operator="equal">
      <formula>0</formula>
    </cfRule>
  </conditionalFormatting>
  <conditionalFormatting sqref="D1 B1">
    <cfRule type="cellIs" dxfId="2931" priority="189" stopIfTrue="1" operator="equal">
      <formula>0</formula>
    </cfRule>
  </conditionalFormatting>
  <conditionalFormatting sqref="Z1">
    <cfRule type="cellIs" dxfId="2930" priority="187" stopIfTrue="1" operator="equal">
      <formula>0</formula>
    </cfRule>
  </conditionalFormatting>
  <conditionalFormatting sqref="A2 D2 L2">
    <cfRule type="cellIs" dxfId="2929" priority="186" stopIfTrue="1" operator="equal">
      <formula>0</formula>
    </cfRule>
  </conditionalFormatting>
  <conditionalFormatting sqref="K2">
    <cfRule type="cellIs" dxfId="2928" priority="185" stopIfTrue="1" operator="equal">
      <formula>0</formula>
    </cfRule>
  </conditionalFormatting>
  <conditionalFormatting sqref="R77 W78:W92 R78:U92">
    <cfRule type="cellIs" dxfId="2927" priority="184" stopIfTrue="1" operator="equal">
      <formula>0</formula>
    </cfRule>
  </conditionalFormatting>
  <conditionalFormatting sqref="Z1">
    <cfRule type="cellIs" dxfId="2926" priority="183" stopIfTrue="1" operator="equal">
      <formula>0</formula>
    </cfRule>
  </conditionalFormatting>
  <conditionalFormatting sqref="B83:C83">
    <cfRule type="cellIs" dxfId="2925" priority="180" stopIfTrue="1" operator="equal">
      <formula>0</formula>
    </cfRule>
  </conditionalFormatting>
  <conditionalFormatting sqref="E83">
    <cfRule type="cellIs" dxfId="2924" priority="179" stopIfTrue="1" operator="equal">
      <formula>0</formula>
    </cfRule>
  </conditionalFormatting>
  <conditionalFormatting sqref="E79:E82">
    <cfRule type="cellIs" dxfId="2923" priority="181" stopIfTrue="1" operator="equal">
      <formula>0</formula>
    </cfRule>
  </conditionalFormatting>
  <conditionalFormatting sqref="B77 B78:E78 B79:C82">
    <cfRule type="cellIs" dxfId="2922" priority="182" stopIfTrue="1" operator="equal">
      <formula>0</formula>
    </cfRule>
  </conditionalFormatting>
  <conditionalFormatting sqref="D83">
    <cfRule type="cellIs" dxfId="2921" priority="178" stopIfTrue="1" operator="equal">
      <formula>0</formula>
    </cfRule>
  </conditionalFormatting>
  <conditionalFormatting sqref="J77">
    <cfRule type="cellIs" dxfId="2920" priority="177" stopIfTrue="1" operator="equal">
      <formula>0</formula>
    </cfRule>
  </conditionalFormatting>
  <conditionalFormatting sqref="B20 B21:E22 B23:F27">
    <cfRule type="cellIs" dxfId="2919" priority="176" stopIfTrue="1" operator="equal">
      <formula>0</formula>
    </cfRule>
  </conditionalFormatting>
  <conditionalFormatting sqref="P20">
    <cfRule type="cellIs" dxfId="2918" priority="175" stopIfTrue="1" operator="equal">
      <formula>0</formula>
    </cfRule>
  </conditionalFormatting>
  <conditionalFormatting sqref="T20">
    <cfRule type="cellIs" dxfId="2917" priority="174" stopIfTrue="1" operator="equal">
      <formula>0</formula>
    </cfRule>
  </conditionalFormatting>
  <conditionalFormatting sqref="X67:AA67">
    <cfRule type="cellIs" dxfId="2916" priority="173" stopIfTrue="1" operator="equal">
      <formula>0</formula>
    </cfRule>
  </conditionalFormatting>
  <conditionalFormatting sqref="F21:I22">
    <cfRule type="cellIs" dxfId="2915" priority="172" stopIfTrue="1" operator="equal">
      <formula>0</formula>
    </cfRule>
  </conditionalFormatting>
  <conditionalFormatting sqref="T21">
    <cfRule type="cellIs" dxfId="2914" priority="167" stopIfTrue="1" operator="equal">
      <formula>0</formula>
    </cfRule>
  </conditionalFormatting>
  <conditionalFormatting sqref="U21:W21">
    <cfRule type="cellIs" dxfId="2913" priority="168" stopIfTrue="1" operator="equal">
      <formula>0</formula>
    </cfRule>
  </conditionalFormatting>
  <conditionalFormatting sqref="I31 K31:L31 I28:O30 I32:M34 N31:O34">
    <cfRule type="cellIs" dxfId="2912" priority="171" stopIfTrue="1" operator="equal">
      <formula>0</formula>
    </cfRule>
  </conditionalFormatting>
  <conditionalFormatting sqref="P21:S21">
    <cfRule type="cellIs" dxfId="2911" priority="170" stopIfTrue="1" operator="equal">
      <formula>0</formula>
    </cfRule>
  </conditionalFormatting>
  <conditionalFormatting sqref="T6">
    <cfRule type="cellIs" dxfId="2910" priority="169" stopIfTrue="1" operator="equal">
      <formula>0</formula>
    </cfRule>
  </conditionalFormatting>
  <conditionalFormatting sqref="P35:S35">
    <cfRule type="cellIs" dxfId="2909" priority="153" stopIfTrue="1" operator="equal">
      <formula>0</formula>
    </cfRule>
  </conditionalFormatting>
  <conditionalFormatting sqref="Q63:Q66">
    <cfRule type="cellIs" dxfId="2908" priority="123" stopIfTrue="1" operator="equal">
      <formula>0</formula>
    </cfRule>
  </conditionalFormatting>
  <conditionalFormatting sqref="B35:E35">
    <cfRule type="cellIs" dxfId="2907" priority="166" stopIfTrue="1" operator="equal">
      <formula>0</formula>
    </cfRule>
  </conditionalFormatting>
  <conditionalFormatting sqref="T35">
    <cfRule type="cellIs" dxfId="2906" priority="142" stopIfTrue="1" operator="equal">
      <formula>0</formula>
    </cfRule>
  </conditionalFormatting>
  <conditionalFormatting sqref="W35">
    <cfRule type="cellIs" dxfId="2905" priority="147" stopIfTrue="1" operator="equal">
      <formula>0</formula>
    </cfRule>
  </conditionalFormatting>
  <conditionalFormatting sqref="W35">
    <cfRule type="cellIs" dxfId="2904" priority="146" stopIfTrue="1" operator="equal">
      <formula>0</formula>
    </cfRule>
  </conditionalFormatting>
  <conditionalFormatting sqref="U35">
    <cfRule type="cellIs" dxfId="2903" priority="144" stopIfTrue="1" operator="equal">
      <formula>0</formula>
    </cfRule>
  </conditionalFormatting>
  <conditionalFormatting sqref="U35">
    <cfRule type="cellIs" dxfId="2902" priority="143" stopIfTrue="1" operator="equal">
      <formula>0</formula>
    </cfRule>
  </conditionalFormatting>
  <conditionalFormatting sqref="J35">
    <cfRule type="cellIs" dxfId="2901" priority="165" stopIfTrue="1" operator="equal">
      <formula>0</formula>
    </cfRule>
  </conditionalFormatting>
  <conditionalFormatting sqref="P37 T37 B37 G58:Q59 J53:O54 B38:E39 V38:W38 P61 B40:D51 G55:G57 S55:T56 F40:P51 S40:T51 W40:W51 T58:U59 T57 S57:S59 W55:W59 I55:P57 G38:G39 J38:O39 R38:S38">
    <cfRule type="cellIs" dxfId="2900" priority="141" stopIfTrue="1" operator="equal">
      <formula>0</formula>
    </cfRule>
  </conditionalFormatting>
  <conditionalFormatting sqref="U67">
    <cfRule type="cellIs" dxfId="2899" priority="112" stopIfTrue="1" operator="equal">
      <formula>0</formula>
    </cfRule>
  </conditionalFormatting>
  <conditionalFormatting sqref="V67">
    <cfRule type="cellIs" dxfId="2898" priority="113" stopIfTrue="1" operator="equal">
      <formula>0</formula>
    </cfRule>
  </conditionalFormatting>
  <conditionalFormatting sqref="V35">
    <cfRule type="cellIs" dxfId="2897" priority="145" stopIfTrue="1" operator="equal">
      <formula>0</formula>
    </cfRule>
  </conditionalFormatting>
  <conditionalFormatting sqref="V35">
    <cfRule type="cellIs" dxfId="2896" priority="148" stopIfTrue="1" operator="equal">
      <formula>0</formula>
    </cfRule>
  </conditionalFormatting>
  <conditionalFormatting sqref="I63 K63:L63 I61:O62 I64:M66 N63:O66">
    <cfRule type="cellIs" dxfId="2895" priority="136" stopIfTrue="1" operator="equal">
      <formula>0</formula>
    </cfRule>
  </conditionalFormatting>
  <conditionalFormatting sqref="R53:S53">
    <cfRule type="cellIs" dxfId="2894" priority="135" stopIfTrue="1" operator="equal">
      <formula>0</formula>
    </cfRule>
  </conditionalFormatting>
  <conditionalFormatting sqref="L35:M35">
    <cfRule type="cellIs" dxfId="2893" priority="164" stopIfTrue="1" operator="equal">
      <formula>0</formula>
    </cfRule>
  </conditionalFormatting>
  <conditionalFormatting sqref="N35">
    <cfRule type="cellIs" dxfId="2892" priority="163" stopIfTrue="1" operator="equal">
      <formula>0</formula>
    </cfRule>
  </conditionalFormatting>
  <conditionalFormatting sqref="T52">
    <cfRule type="cellIs" dxfId="2891" priority="138" stopIfTrue="1" operator="equal">
      <formula>0</formula>
    </cfRule>
  </conditionalFormatting>
  <conditionalFormatting sqref="V31:V34">
    <cfRule type="cellIs" dxfId="2890" priority="156" stopIfTrue="1" operator="equal">
      <formula>0</formula>
    </cfRule>
  </conditionalFormatting>
  <conditionalFormatting sqref="I35">
    <cfRule type="cellIs" dxfId="2889" priority="162" stopIfTrue="1" operator="equal">
      <formula>0</formula>
    </cfRule>
  </conditionalFormatting>
  <conditionalFormatting sqref="K70:L71 K74:L74 H73">
    <cfRule type="cellIs" dxfId="2888" priority="97" stopIfTrue="1" operator="equal">
      <formula>0</formula>
    </cfRule>
  </conditionalFormatting>
  <conditionalFormatting sqref="K35">
    <cfRule type="cellIs" dxfId="2887" priority="161" stopIfTrue="1" operator="equal">
      <formula>0</formula>
    </cfRule>
  </conditionalFormatting>
  <conditionalFormatting sqref="P28:R28">
    <cfRule type="cellIs" dxfId="2886" priority="160" stopIfTrue="1" operator="equal">
      <formula>0</formula>
    </cfRule>
  </conditionalFormatting>
  <conditionalFormatting sqref="S28">
    <cfRule type="cellIs" dxfId="2885" priority="159" stopIfTrue="1" operator="equal">
      <formula>0</formula>
    </cfRule>
  </conditionalFormatting>
  <conditionalFormatting sqref="T28:V28">
    <cfRule type="cellIs" dxfId="2884" priority="158" stopIfTrue="1" operator="equal">
      <formula>0</formula>
    </cfRule>
  </conditionalFormatting>
  <conditionalFormatting sqref="W28">
    <cfRule type="cellIs" dxfId="2883" priority="157" stopIfTrue="1" operator="equal">
      <formula>0</formula>
    </cfRule>
  </conditionalFormatting>
  <conditionalFormatting sqref="N67">
    <cfRule type="cellIs" dxfId="2882" priority="131" stopIfTrue="1" operator="equal">
      <formula>0</formula>
    </cfRule>
  </conditionalFormatting>
  <conditionalFormatting sqref="P60:R60">
    <cfRule type="cellIs" dxfId="2881" priority="128" stopIfTrue="1" operator="equal">
      <formula>0</formula>
    </cfRule>
  </conditionalFormatting>
  <conditionalFormatting sqref="Q31:Q34">
    <cfRule type="cellIs" dxfId="2880" priority="155" stopIfTrue="1" operator="equal">
      <formula>0</formula>
    </cfRule>
  </conditionalFormatting>
  <conditionalFormatting sqref="W67">
    <cfRule type="cellIs" dxfId="2879" priority="114" stopIfTrue="1" operator="equal">
      <formula>0</formula>
    </cfRule>
  </conditionalFormatting>
  <conditionalFormatting sqref="U67">
    <cfRule type="cellIs" dxfId="2878" priority="111" stopIfTrue="1" operator="equal">
      <formula>0</formula>
    </cfRule>
  </conditionalFormatting>
  <conditionalFormatting sqref="T67">
    <cfRule type="cellIs" dxfId="2877" priority="110" stopIfTrue="1" operator="equal">
      <formula>0</formula>
    </cfRule>
  </conditionalFormatting>
  <conditionalFormatting sqref="Q31:Q34">
    <cfRule type="cellIs" dxfId="2876" priority="154" stopIfTrue="1" operator="equal">
      <formula>0</formula>
    </cfRule>
  </conditionalFormatting>
  <conditionalFormatting sqref="P32">
    <cfRule type="cellIs" dxfId="2875" priority="152" stopIfTrue="1" operator="equal">
      <formula>0</formula>
    </cfRule>
  </conditionalFormatting>
  <conditionalFormatting sqref="S60">
    <cfRule type="cellIs" dxfId="2874" priority="127" stopIfTrue="1" operator="equal">
      <formula>0</formula>
    </cfRule>
  </conditionalFormatting>
  <conditionalFormatting sqref="T63:T66">
    <cfRule type="cellIs" dxfId="2873" priority="124" stopIfTrue="1" operator="equal">
      <formula>0</formula>
    </cfRule>
  </conditionalFormatting>
  <conditionalFormatting sqref="T63:T66">
    <cfRule type="cellIs" dxfId="2872" priority="119" stopIfTrue="1" operator="equal">
      <formula>0</formula>
    </cfRule>
  </conditionalFormatting>
  <conditionalFormatting sqref="P67:Q67">
    <cfRule type="cellIs" dxfId="2871" priority="121" stopIfTrue="1" operator="equal">
      <formula>0</formula>
    </cfRule>
  </conditionalFormatting>
  <conditionalFormatting sqref="V31:V34">
    <cfRule type="cellIs" dxfId="2870" priority="151" stopIfTrue="1" operator="equal">
      <formula>0</formula>
    </cfRule>
  </conditionalFormatting>
  <conditionalFormatting sqref="P31">
    <cfRule type="cellIs" dxfId="2869" priority="150" stopIfTrue="1" operator="equal">
      <formula>0</formula>
    </cfRule>
  </conditionalFormatting>
  <conditionalFormatting sqref="V67">
    <cfRule type="cellIs" dxfId="2868" priority="116" stopIfTrue="1" operator="equal">
      <formula>0</formula>
    </cfRule>
  </conditionalFormatting>
  <conditionalFormatting sqref="P67:Q67">
    <cfRule type="cellIs" dxfId="2867" priority="117" stopIfTrue="1" operator="equal">
      <formula>0</formula>
    </cfRule>
  </conditionalFormatting>
  <conditionalFormatting sqref="F35">
    <cfRule type="cellIs" dxfId="2866" priority="105" stopIfTrue="1" operator="equal">
      <formula>0</formula>
    </cfRule>
  </conditionalFormatting>
  <conditionalFormatting sqref="P35:S35">
    <cfRule type="cellIs" dxfId="2865" priority="149" stopIfTrue="1" operator="equal">
      <formula>0</formula>
    </cfRule>
  </conditionalFormatting>
  <conditionalFormatting sqref="G35">
    <cfRule type="cellIs" dxfId="2864" priority="104" stopIfTrue="1" operator="equal">
      <formula>0</formula>
    </cfRule>
  </conditionalFormatting>
  <conditionalFormatting sqref="B31 D31:E31 B28:H30 B32:F34 G31:H34">
    <cfRule type="cellIs" dxfId="2863" priority="106" stopIfTrue="1" operator="equal">
      <formula>0</formula>
    </cfRule>
  </conditionalFormatting>
  <conditionalFormatting sqref="U55:U57">
    <cfRule type="cellIs" dxfId="2862" priority="108" stopIfTrue="1" operator="equal">
      <formula>0</formula>
    </cfRule>
  </conditionalFormatting>
  <conditionalFormatting sqref="V53:W53">
    <cfRule type="cellIs" dxfId="2861" priority="134" stopIfTrue="1" operator="equal">
      <formula>0</formula>
    </cfRule>
  </conditionalFormatting>
  <conditionalFormatting sqref="B63 D63:E63 B61:H62 B64:F66 G63:H66">
    <cfRule type="cellIs" dxfId="2860" priority="102" stopIfTrue="1" operator="equal">
      <formula>0</formula>
    </cfRule>
  </conditionalFormatting>
  <conditionalFormatting sqref="B58:D59 B54:E54 F55:F59 B52:B53 E53 C55:D57">
    <cfRule type="cellIs" dxfId="2859" priority="140" stopIfTrue="1" operator="equal">
      <formula>0</formula>
    </cfRule>
  </conditionalFormatting>
  <conditionalFormatting sqref="P52">
    <cfRule type="cellIs" dxfId="2858" priority="139" stopIfTrue="1" operator="equal">
      <formula>0</formula>
    </cfRule>
  </conditionalFormatting>
  <conditionalFormatting sqref="G53:G54">
    <cfRule type="cellIs" dxfId="2857" priority="137" stopIfTrue="1" operator="equal">
      <formula>0</formula>
    </cfRule>
  </conditionalFormatting>
  <conditionalFormatting sqref="J67">
    <cfRule type="cellIs" dxfId="2856" priority="133" stopIfTrue="1" operator="equal">
      <formula>0</formula>
    </cfRule>
  </conditionalFormatting>
  <conditionalFormatting sqref="L67">
    <cfRule type="cellIs" dxfId="2855" priority="132" stopIfTrue="1" operator="equal">
      <formula>0</formula>
    </cfRule>
  </conditionalFormatting>
  <conditionalFormatting sqref="Q55:Q57">
    <cfRule type="cellIs" dxfId="2854" priority="109" stopIfTrue="1" operator="equal">
      <formula>0</formula>
    </cfRule>
  </conditionalFormatting>
  <conditionalFormatting sqref="W67">
    <cfRule type="cellIs" dxfId="2853" priority="115" stopIfTrue="1" operator="equal">
      <formula>0</formula>
    </cfRule>
  </conditionalFormatting>
  <conditionalFormatting sqref="AB21:AC24 Y21 Y15:AA20 AB15:AC16">
    <cfRule type="cellIs" dxfId="2852" priority="107" stopIfTrue="1" operator="equal">
      <formula>0</formula>
    </cfRule>
  </conditionalFormatting>
  <conditionalFormatting sqref="K67">
    <cfRule type="cellIs" dxfId="2851" priority="129" stopIfTrue="1" operator="equal">
      <formula>0</formula>
    </cfRule>
  </conditionalFormatting>
  <conditionalFormatting sqref="Q63:Q66">
    <cfRule type="cellIs" dxfId="2850" priority="122" stopIfTrue="1" operator="equal">
      <formula>0</formula>
    </cfRule>
  </conditionalFormatting>
  <conditionalFormatting sqref="I67">
    <cfRule type="cellIs" dxfId="2849" priority="130" stopIfTrue="1" operator="equal">
      <formula>0</formula>
    </cfRule>
  </conditionalFormatting>
  <conditionalFormatting sqref="T60:V60">
    <cfRule type="cellIs" dxfId="2848" priority="126" stopIfTrue="1" operator="equal">
      <formula>0</formula>
    </cfRule>
  </conditionalFormatting>
  <conditionalFormatting sqref="W60">
    <cfRule type="cellIs" dxfId="2847" priority="125" stopIfTrue="1" operator="equal">
      <formula>0</formula>
    </cfRule>
  </conditionalFormatting>
  <conditionalFormatting sqref="P64">
    <cfRule type="cellIs" dxfId="2846" priority="120" stopIfTrue="1" operator="equal">
      <formula>0</formula>
    </cfRule>
  </conditionalFormatting>
  <conditionalFormatting sqref="P63">
    <cfRule type="cellIs" dxfId="2845" priority="118" stopIfTrue="1" operator="equal">
      <formula>0</formula>
    </cfRule>
  </conditionalFormatting>
  <conditionalFormatting sqref="B67:E67">
    <cfRule type="cellIs" dxfId="2844" priority="103" stopIfTrue="1" operator="equal">
      <formula>0</formula>
    </cfRule>
  </conditionalFormatting>
  <conditionalFormatting sqref="G67">
    <cfRule type="cellIs" dxfId="2843" priority="100" stopIfTrue="1" operator="equal">
      <formula>0</formula>
    </cfRule>
  </conditionalFormatting>
  <conditionalFormatting sqref="F67">
    <cfRule type="cellIs" dxfId="2842" priority="101" stopIfTrue="1" operator="equal">
      <formula>0</formula>
    </cfRule>
  </conditionalFormatting>
  <conditionalFormatting sqref="E70:F74">
    <cfRule type="cellIs" dxfId="2841" priority="98" stopIfTrue="1" operator="equal">
      <formula>0</formula>
    </cfRule>
  </conditionalFormatting>
  <conditionalFormatting sqref="AB53:AC56 Y53 Y48:AA52 AB48:AC48">
    <cfRule type="cellIs" dxfId="2840" priority="99" stopIfTrue="1" operator="equal">
      <formula>0</formula>
    </cfRule>
  </conditionalFormatting>
  <conditionalFormatting sqref="P87:P93 N85:N92">
    <cfRule type="cellIs" dxfId="2839" priority="73" stopIfTrue="1" operator="equal">
      <formula>0</formula>
    </cfRule>
  </conditionalFormatting>
  <conditionalFormatting sqref="T61">
    <cfRule type="cellIs" dxfId="2838" priority="96" stopIfTrue="1" operator="equal">
      <formula>0</formula>
    </cfRule>
  </conditionalFormatting>
  <conditionalFormatting sqref="S67">
    <cfRule type="cellIs" dxfId="2837" priority="95" stopIfTrue="1" operator="equal">
      <formula>0</formula>
    </cfRule>
  </conditionalFormatting>
  <conditionalFormatting sqref="S67">
    <cfRule type="cellIs" dxfId="2836" priority="94" stopIfTrue="1" operator="equal">
      <formula>0</formula>
    </cfRule>
  </conditionalFormatting>
  <conditionalFormatting sqref="R67">
    <cfRule type="cellIs" dxfId="2835" priority="93" stopIfTrue="1" operator="equal">
      <formula>0</formula>
    </cfRule>
  </conditionalFormatting>
  <conditionalFormatting sqref="F83:G83">
    <cfRule type="cellIs" dxfId="2834" priority="90" stopIfTrue="1" operator="equal">
      <formula>0</formula>
    </cfRule>
  </conditionalFormatting>
  <conditionalFormatting sqref="I83">
    <cfRule type="cellIs" dxfId="2833" priority="89" stopIfTrue="1" operator="equal">
      <formula>0</formula>
    </cfRule>
  </conditionalFormatting>
  <conditionalFormatting sqref="I79:I82">
    <cfRule type="cellIs" dxfId="2832" priority="91" stopIfTrue="1" operator="equal">
      <formula>0</formula>
    </cfRule>
  </conditionalFormatting>
  <conditionalFormatting sqref="F77 F78:I78 F79:G82">
    <cfRule type="cellIs" dxfId="2831" priority="92" stopIfTrue="1" operator="equal">
      <formula>0</formula>
    </cfRule>
  </conditionalFormatting>
  <conditionalFormatting sqref="H83">
    <cfRule type="cellIs" dxfId="2830" priority="88" stopIfTrue="1" operator="equal">
      <formula>0</formula>
    </cfRule>
  </conditionalFormatting>
  <conditionalFormatting sqref="J83:K83">
    <cfRule type="cellIs" dxfId="2829" priority="85" stopIfTrue="1" operator="equal">
      <formula>0</formula>
    </cfRule>
  </conditionalFormatting>
  <conditionalFormatting sqref="M83">
    <cfRule type="cellIs" dxfId="2828" priority="84" stopIfTrue="1" operator="equal">
      <formula>0</formula>
    </cfRule>
  </conditionalFormatting>
  <conditionalFormatting sqref="M79:M82">
    <cfRule type="cellIs" dxfId="2827" priority="86" stopIfTrue="1" operator="equal">
      <formula>0</formula>
    </cfRule>
  </conditionalFormatting>
  <conditionalFormatting sqref="J78:M78 J79:K82">
    <cfRule type="cellIs" dxfId="2826" priority="87" stopIfTrue="1" operator="equal">
      <formula>0</formula>
    </cfRule>
  </conditionalFormatting>
  <conditionalFormatting sqref="L83">
    <cfRule type="cellIs" dxfId="2825" priority="83" stopIfTrue="1" operator="equal">
      <formula>0</formula>
    </cfRule>
  </conditionalFormatting>
  <conditionalFormatting sqref="N83">
    <cfRule type="cellIs" dxfId="2824" priority="82" stopIfTrue="1" operator="equal">
      <formula>0</formula>
    </cfRule>
  </conditionalFormatting>
  <conditionalFormatting sqref="N78">
    <cfRule type="cellIs" dxfId="2823" priority="78" stopIfTrue="1" operator="equal">
      <formula>0</formula>
    </cfRule>
  </conditionalFormatting>
  <conditionalFormatting sqref="N79:O79">
    <cfRule type="cellIs" dxfId="2822" priority="81" stopIfTrue="1" operator="equal">
      <formula>0</formula>
    </cfRule>
  </conditionalFormatting>
  <conditionalFormatting sqref="O79">
    <cfRule type="cellIs" dxfId="2821" priority="79" stopIfTrue="1" operator="equal">
      <formula>0</formula>
    </cfRule>
  </conditionalFormatting>
  <conditionalFormatting sqref="P79">
    <cfRule type="cellIs" dxfId="2820" priority="80" stopIfTrue="1" operator="equal">
      <formula>0</formula>
    </cfRule>
  </conditionalFormatting>
  <conditionalFormatting sqref="P78">
    <cfRule type="cellIs" dxfId="2819" priority="77" stopIfTrue="1" operator="equal">
      <formula>0</formula>
    </cfRule>
  </conditionalFormatting>
  <conditionalFormatting sqref="P79">
    <cfRule type="cellIs" dxfId="2818" priority="76" stopIfTrue="1" operator="equal">
      <formula>0</formula>
    </cfRule>
  </conditionalFormatting>
  <conditionalFormatting sqref="O79">
    <cfRule type="cellIs" dxfId="2817" priority="74" stopIfTrue="1" operator="equal">
      <formula>0</formula>
    </cfRule>
  </conditionalFormatting>
  <conditionalFormatting sqref="O78">
    <cfRule type="cellIs" dxfId="2816" priority="75" stopIfTrue="1" operator="equal">
      <formula>0</formula>
    </cfRule>
  </conditionalFormatting>
  <conditionalFormatting sqref="P86">
    <cfRule type="cellIs" dxfId="2815" priority="72" stopIfTrue="1" operator="equal">
      <formula>0</formula>
    </cfRule>
  </conditionalFormatting>
  <conditionalFormatting sqref="K90">
    <cfRule type="cellIs" dxfId="2814" priority="69" stopIfTrue="1" operator="equal">
      <formula>0</formula>
    </cfRule>
  </conditionalFormatting>
  <conditionalFormatting sqref="M87:M93 K85:K89 K91">
    <cfRule type="cellIs" dxfId="2813" priority="71" stopIfTrue="1" operator="equal">
      <formula>0</formula>
    </cfRule>
  </conditionalFormatting>
  <conditionalFormatting sqref="M86">
    <cfRule type="cellIs" dxfId="2812" priority="70" stopIfTrue="1" operator="equal">
      <formula>0</formula>
    </cfRule>
  </conditionalFormatting>
  <conditionalFormatting sqref="Q40:Q51">
    <cfRule type="cellIs" dxfId="2811" priority="51" stopIfTrue="1" operator="equal">
      <formula>0</formula>
    </cfRule>
  </conditionalFormatting>
  <conditionalFormatting sqref="E40:E51">
    <cfRule type="cellIs" dxfId="2810" priority="52" stopIfTrue="1" operator="equal">
      <formula>0</formula>
    </cfRule>
  </conditionalFormatting>
  <conditionalFormatting sqref="R40:R51">
    <cfRule type="cellIs" dxfId="2809" priority="50" stopIfTrue="1" operator="equal">
      <formula>0</formula>
    </cfRule>
  </conditionalFormatting>
  <conditionalFormatting sqref="U40:U51">
    <cfRule type="cellIs" dxfId="2808" priority="49" stopIfTrue="1" operator="equal">
      <formula>0</formula>
    </cfRule>
  </conditionalFormatting>
  <conditionalFormatting sqref="V40:V51">
    <cfRule type="cellIs" dxfId="2807" priority="48" stopIfTrue="1" operator="equal">
      <formula>0</formula>
    </cfRule>
  </conditionalFormatting>
  <conditionalFormatting sqref="E55:E59">
    <cfRule type="cellIs" dxfId="2806" priority="47" stopIfTrue="1" operator="equal">
      <formula>0</formula>
    </cfRule>
  </conditionalFormatting>
  <conditionalFormatting sqref="R55:R59">
    <cfRule type="cellIs" dxfId="2805" priority="46" stopIfTrue="1" operator="equal">
      <formula>0</formula>
    </cfRule>
  </conditionalFormatting>
  <conditionalFormatting sqref="V55:V59">
    <cfRule type="cellIs" dxfId="2804" priority="45" stopIfTrue="1" operator="equal">
      <formula>0</formula>
    </cfRule>
  </conditionalFormatting>
  <conditionalFormatting sqref="M67">
    <cfRule type="cellIs" dxfId="2803" priority="44" stopIfTrue="1" operator="equal">
      <formula>0</formula>
    </cfRule>
  </conditionalFormatting>
  <conditionalFormatting sqref="W63:W66">
    <cfRule type="cellIs" dxfId="2802" priority="43" stopIfTrue="1" operator="equal">
      <formula>0</formula>
    </cfRule>
  </conditionalFormatting>
  <conditionalFormatting sqref="S63:S66">
    <cfRule type="cellIs" dxfId="2801" priority="42" stopIfTrue="1" operator="equal">
      <formula>0</formula>
    </cfRule>
  </conditionalFormatting>
  <conditionalFormatting sqref="H55:H57">
    <cfRule type="cellIs" dxfId="2800" priority="41" stopIfTrue="1" operator="equal">
      <formula>0</formula>
    </cfRule>
  </conditionalFormatting>
  <conditionalFormatting sqref="T31:T34">
    <cfRule type="cellIs" dxfId="2799" priority="40" stopIfTrue="1" operator="equal">
      <formula>0</formula>
    </cfRule>
  </conditionalFormatting>
  <conditionalFormatting sqref="F38:F39">
    <cfRule type="cellIs" dxfId="2798" priority="39" stopIfTrue="1" operator="equal">
      <formula>0</formula>
    </cfRule>
  </conditionalFormatting>
  <conditionalFormatting sqref="H38:I39">
    <cfRule type="cellIs" dxfId="2797" priority="38" stopIfTrue="1" operator="equal">
      <formula>0</formula>
    </cfRule>
  </conditionalFormatting>
  <conditionalFormatting sqref="P38:Q38">
    <cfRule type="cellIs" dxfId="2796" priority="37" stopIfTrue="1" operator="equal">
      <formula>0</formula>
    </cfRule>
  </conditionalFormatting>
  <conditionalFormatting sqref="U38">
    <cfRule type="cellIs" dxfId="2795" priority="36" stopIfTrue="1" operator="equal">
      <formula>0</formula>
    </cfRule>
  </conditionalFormatting>
  <conditionalFormatting sqref="T38">
    <cfRule type="cellIs" dxfId="2794" priority="35" stopIfTrue="1" operator="equal">
      <formula>0</formula>
    </cfRule>
  </conditionalFormatting>
  <conditionalFormatting sqref="I53:I54">
    <cfRule type="cellIs" dxfId="2793" priority="33" stopIfTrue="1" operator="equal">
      <formula>0</formula>
    </cfRule>
  </conditionalFormatting>
  <conditionalFormatting sqref="F53:F54">
    <cfRule type="cellIs" dxfId="2792" priority="34" stopIfTrue="1" operator="equal">
      <formula>0</formula>
    </cfRule>
  </conditionalFormatting>
  <conditionalFormatting sqref="P53:Q53">
    <cfRule type="cellIs" dxfId="2791" priority="32" stopIfTrue="1" operator="equal">
      <formula>0</formula>
    </cfRule>
  </conditionalFormatting>
  <conditionalFormatting sqref="U53">
    <cfRule type="cellIs" dxfId="2790" priority="31" stopIfTrue="1" operator="equal">
      <formula>0</formula>
    </cfRule>
  </conditionalFormatting>
  <conditionalFormatting sqref="T53">
    <cfRule type="cellIs" dxfId="2789" priority="30" stopIfTrue="1" operator="equal">
      <formula>0</formula>
    </cfRule>
  </conditionalFormatting>
  <conditionalFormatting sqref="B60:H60">
    <cfRule type="cellIs" dxfId="2788" priority="29" stopIfTrue="1" operator="equal">
      <formula>0</formula>
    </cfRule>
  </conditionalFormatting>
  <conditionalFormatting sqref="I60:O60">
    <cfRule type="cellIs" dxfId="2787" priority="28" stopIfTrue="1" operator="equal">
      <formula>0</formula>
    </cfRule>
  </conditionalFormatting>
  <conditionalFormatting sqref="Y47:AC47">
    <cfRule type="cellIs" dxfId="2786" priority="27" stopIfTrue="1" operator="equal">
      <formula>0</formula>
    </cfRule>
  </conditionalFormatting>
  <conditionalFormatting sqref="N80">
    <cfRule type="cellIs" dxfId="2785" priority="26" stopIfTrue="1" operator="equal">
      <formula>0</formula>
    </cfRule>
  </conditionalFormatting>
  <conditionalFormatting sqref="H53:H54">
    <cfRule type="cellIs" dxfId="2784" priority="25" stopIfTrue="1" operator="equal">
      <formula>0</formula>
    </cfRule>
  </conditionalFormatting>
  <conditionalFormatting sqref="C53:D53">
    <cfRule type="cellIs" dxfId="2783" priority="24" stopIfTrue="1" operator="equal">
      <formula>0</formula>
    </cfRule>
  </conditionalFormatting>
  <conditionalFormatting sqref="B55:B57">
    <cfRule type="cellIs" dxfId="2782" priority="23" stopIfTrue="1" operator="equal">
      <formula>0</formula>
    </cfRule>
  </conditionalFormatting>
  <conditionalFormatting sqref="O1">
    <cfRule type="cellIs" dxfId="2781" priority="22" stopIfTrue="1" operator="equal">
      <formula>0</formula>
    </cfRule>
  </conditionalFormatting>
  <conditionalFormatting sqref="B93:C93">
    <cfRule type="cellIs" dxfId="152" priority="7" stopIfTrue="1" operator="equal">
      <formula>0</formula>
    </cfRule>
  </conditionalFormatting>
  <conditionalFormatting sqref="D88:D92">
    <cfRule type="cellIs" dxfId="151" priority="9" stopIfTrue="1" operator="equal">
      <formula>0</formula>
    </cfRule>
  </conditionalFormatting>
  <conditionalFormatting sqref="D93">
    <cfRule type="cellIs" dxfId="150" priority="8" stopIfTrue="1" operator="equal">
      <formula>0</formula>
    </cfRule>
  </conditionalFormatting>
  <conditionalFormatting sqref="G93">
    <cfRule type="cellIs" dxfId="149" priority="6" stopIfTrue="1" operator="equal">
      <formula>0</formula>
    </cfRule>
  </conditionalFormatting>
  <conditionalFormatting sqref="H93:I93">
    <cfRule type="cellIs" dxfId="148" priority="4" stopIfTrue="1" operator="equal">
      <formula>0</formula>
    </cfRule>
  </conditionalFormatting>
  <conditionalFormatting sqref="J93">
    <cfRule type="cellIs" dxfId="147" priority="5" stopIfTrue="1" operator="equal">
      <formula>0</formula>
    </cfRule>
  </conditionalFormatting>
  <conditionalFormatting sqref="E93:F93">
    <cfRule type="cellIs" dxfId="146" priority="3" stopIfTrue="1" operator="equal">
      <formula>0</formula>
    </cfRule>
  </conditionalFormatting>
  <conditionalFormatting sqref="G88:G92">
    <cfRule type="cellIs" dxfId="145" priority="2" stopIfTrue="1" operator="equal">
      <formula>0</formula>
    </cfRule>
  </conditionalFormatting>
  <conditionalFormatting sqref="J88:J92">
    <cfRule type="cellIs" dxfId="144"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F2693505-C842-4C74-A1B8-32281F9474DE}"/>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E765C84D-727D-4697-B04B-72562911F54F}"/>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7EE602E7-D970-4CD6-BC85-5AE1ED7D2AC7}"/>
    <dataValidation allowBlank="1" showInputMessage="1" showErrorMessage="1" prompt="Update the number of total pages." sqref="A94:W94" xr:uid="{FE49D93E-89B0-4DB1-BAFB-4E8F9DBBC12F}"/>
    <dataValidation allowBlank="1" showInputMessage="1" showErrorMessage="1" prompt="Enter the number(s) and length(s) of 6&quot; DIP lateral replacements from the sewer to the curb trap._x000a_" sqref="E87" xr:uid="{57800C42-DC6B-402E-ACEA-F3425EFF6542}"/>
    <dataValidation allowBlank="1" showInputMessage="1" showErrorMessage="1" prompt="Enter the number of manholes by kind." sqref="K85:M85" xr:uid="{233F4BEB-605D-4516-8AB2-36E779D8F2BF}"/>
    <dataValidation allowBlank="1" showInputMessage="1" showErrorMessage="1" prompt="Enter the number of proposed inlets by size/type and the number of existing inlets to be abandoned." sqref="N85:P85" xr:uid="{330CA938-EC87-4F39-80EA-697EEC96D3AA}"/>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A00610AA-63C3-4DEC-BDBF-B0F525E61209}"/>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A53CDCC0-0E7B-4A40-B9B0-1D5CE5FE6CA9}"/>
    <dataValidation allowBlank="1" showInputMessage="1" showErrorMessage="1" prompt="Enter the number of ramps triggered by the sewer reconstruction or lining. " sqref="N80:P80" xr:uid="{C3CFCE23-E742-4055-AC3B-7F4C17814A9A}"/>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6D8186BC-7A71-4324-86E6-0536CB836713}"/>
    <dataValidation allowBlank="1" showInputMessage="1" showErrorMessage="1" prompt="Enter length and width of driveway disturbed. Depending on the area disturbed relative to the total area of the driveway, the driveway may have to be partially or fully replaced." sqref="J77:M77" xr:uid="{05542E52-DA74-4DCB-ACF5-5595A2491DE2}"/>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39697650-B759-4FE9-B8D2-22F7725F9C70}"/>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5C5FE730-0B96-40E8-BD5D-5B6153DFC5AB}"/>
    <dataValidation allowBlank="1" showInputMessage="1" showErrorMessage="1" prompt="Enter the number of existing manholes to be lined." sqref="T70:V70" xr:uid="{8EB1704A-090C-4B43-A661-0F11E1136FAA}"/>
    <dataValidation allowBlank="1" showInputMessage="1" showErrorMessage="1" prompt="Enter the size, material, and length of the existing sewer(s) to be lined." sqref="N70" xr:uid="{5AF1395E-A782-4D32-B913-C0C16FE300D7}"/>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1EFFD492-9412-4CC7-A4AF-2DC5CEF11028}"/>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E354D8EE-5188-4253-875F-CE0DA7C03167}"/>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89E80452-DEED-4E1A-A443-0CA4E70747B6}"/>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FB508EFE-E9B8-4E2D-966E-DC74425DBB67}"/>
    <dataValidation allowBlank="1" showInputMessage="1" showErrorMessage="1" prompt="Enter pipe size, length and base factor for sewers in State Routes._x000a__x000a_NOTE: Base factor is base width for State 10&quot; Concrete Base / 9." sqref="P61:S61" xr:uid="{59E1C90F-8EF8-4E60-A502-D0BBF0558F99}"/>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049CF221-46D3-4DC6-B1D6-D7B05B536993}"/>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B5C9DD49-6E6B-4760-8657-905FA1C3EA89}"/>
    <dataValidation allowBlank="1" showInputMessage="1" showErrorMessage="1" prompt="Surface Width (ft) = Trench Width (ft) + 2 feet. _x000a__x000a_NOTE: 2 feet is the total surface cutback for trenches in State Routes, it accounts for 1 foot cutback to each side of the trench." sqref="U38:U39 U53:U54" xr:uid="{1220A01A-0F58-4A94-8287-B2B478919E31}"/>
    <dataValidation allowBlank="1" showInputMessage="1" showErrorMessage="1" prompt="Enter linear feet of pipe by size in State Routes, EXCLUDING within intersections. _x000a_" sqref="T38:T39 T53:T54" xr:uid="{D62AD887-04CC-4E0C-BD2A-64224FB30FA1}"/>
    <dataValidation allowBlank="1" showInputMessage="1" showErrorMessage="1" prompt="Base Width (ft) = Trench Width (ft) + 2 feet. _x000a__x000a_NOTE: 2 feet is the total base cutback for trenches in State Routes, it accounts for 1 foot cutback to each side of the trench." sqref="Q38:Q39 Q53:Q54" xr:uid="{FFBF12D4-7DF3-4E4F-883F-465921042CB5}"/>
    <dataValidation allowBlank="1" showInputMessage="1" showErrorMessage="1" prompt="Enter linear feet of pipe by size in State Routes, including within intersections. _x000a_NOTE: don't include pipe outside of cartway." sqref="P38:P39 P53:P54" xr:uid="{CF1142D1-6C34-4903-A024-8AE0DCFCE9D4}"/>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302C4353-C14F-4681-BABB-B2321771FAA4}"/>
    <dataValidation allowBlank="1" showInputMessage="1" showErrorMessage="1" prompt="Enter pipe size, length and paving factor for pipes within intersections. _x000a__x000a_*Factor = surface width (ft) / 9; _x000a_where surface width = trench width + base cutbacks + surface cutbacks." sqref="P29:W29" xr:uid="{A2209A28-5F20-455E-B24A-F33721FBD3C1}"/>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A4275764-EB2A-4E0A-B7C8-BC6587A511D4}"/>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35FF5AD2-33DF-4327-918A-4FAD49B2C089}"/>
    <dataValidation allowBlank="1" showInputMessage="1" showErrorMessage="1" prompt="Base width = Trench Width (ft) + base cutbacks on both sides (ft). _x000a_NOTE: base cutbacks are 9&quot; for trench widths less than 3 feet and 12&quot; for trench width 3 feet and greater." sqref="Q21:Q22" xr:uid="{18786B48-1A41-455D-A898-0C5B237E6DF7}"/>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15FEFCBC-4837-4285-872E-F520D34C3489}"/>
    <dataValidation allowBlank="1" showInputMessage="1" showErrorMessage="1" prompt="Surface Width (ft) = Base Width (ft) + 1 foot. _x000a__x000a_NOTE: 1 foot is the total surface cutback beyond the base cutback, it accounts for 6 inches to each side of the trench." sqref="U6:U7 U21:U22" xr:uid="{76D79DBE-C90B-4591-B147-656AC63D22CE}"/>
    <dataValidation allowBlank="1" showInputMessage="1" showErrorMessage="1" prompt="Enter linear feet of pipe by size in City Streets, EXCLUDING within intersections. _x000a_" sqref="T6:T7 T21:T22" xr:uid="{6E811A2F-DC15-41DA-A2CC-A7FDC65891C3}"/>
    <dataValidation allowBlank="1" showInputMessage="1" showErrorMessage="1" prompt="Base Width (ft) = Trench Width (ft) + 2 feet. _x000a__x000a_NOTE: 2 feet is the total base cutback for trench widths 3 feet and greater, it accounts for 1 foot cutback to each side of the trench." sqref="Q6:Q7" xr:uid="{704448E1-6473-4D5A-827E-73C732B682EF}"/>
    <dataValidation allowBlank="1" showInputMessage="1" showErrorMessage="1" prompt="Enter linear feet of pipe by size in City Streets, including within intersections. _x000a_NOTE: don't include pipe outside of cartway." sqref="P6:P7 P21:P22" xr:uid="{BCC89476-FE1D-4601-9F43-7D54D7D8815B}"/>
    <dataValidation allowBlank="1" showInputMessage="1" showErrorMessage="1" prompt="Enter linear feet of pipe by size." sqref="I6:I7 I21:I22 I38:I39 I53:I54" xr:uid="{77BBEC34-19FD-493F-9137-4C05196F878D}"/>
    <dataValidation allowBlank="1" showInputMessage="1" showErrorMessage="1" prompt="Trench widths are on page 2 of the Standard Details for Sewers handbook, denoted by H._x000a_" sqref="H6:H7 H38:H39" xr:uid="{48E9D720-5FCC-4F4D-A23B-6F8E56B083E4}"/>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4B5DB494-E7EE-499D-B345-759CFE5557D7}"/>
    <dataValidation allowBlank="1" showInputMessage="1" showErrorMessage="1" prompt="Enter upstream and downstream depths measured from surface to invert of pipe." sqref="C38:D38 C6:D6" xr:uid="{3D771FDA-58EC-4872-922E-1E4D813173AF}"/>
  </dataValidations>
  <pageMargins left="0.25" right="0.25" top="0.75" bottom="0.75" header="0.3" footer="0.3"/>
  <pageSetup paperSize="17" scale="5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96D17-4669-4404-A6B9-E867207F0D4B}">
  <sheetPr>
    <pageSetUpPr fitToPage="1"/>
  </sheetPr>
  <dimension ref="A1:AF94"/>
  <sheetViews>
    <sheetView showZeros="0" zoomScale="85" zoomScaleNormal="85" workbookViewId="0">
      <pane ySplit="1" topLeftCell="A65" activePane="bottomLeft" state="frozen"/>
      <selection pane="bottomLeft" activeCell="D100" sqref="D100"/>
    </sheetView>
  </sheetViews>
  <sheetFormatPr defaultRowHeight="15" x14ac:dyDescent="0.25"/>
  <cols>
    <col min="1" max="1" width="9.140625" customWidth="1"/>
    <col min="2" max="2" width="10.85546875" customWidth="1"/>
    <col min="3" max="3" width="11.5703125" customWidth="1"/>
    <col min="4" max="4" width="12.7109375" bestFit="1" customWidth="1"/>
    <col min="5" max="6" width="11.710937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06"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8"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0"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0"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62"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4" t="s">
        <v>211</v>
      </c>
      <c r="L93" s="626"/>
      <c r="M93" s="354"/>
      <c r="N93" s="604" t="s">
        <v>99</v>
      </c>
      <c r="O93" s="605"/>
      <c r="P93" s="354"/>
      <c r="R93" s="134"/>
      <c r="S93" s="135"/>
      <c r="T93" s="135"/>
      <c r="U93" s="135"/>
      <c r="V93" s="135"/>
      <c r="W93" s="70"/>
    </row>
    <row r="94" spans="1:23" x14ac:dyDescent="0.25">
      <c r="A94" s="441" t="s">
        <v>306</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2772" priority="190" stopIfTrue="1" operator="equal">
      <formula>0</formula>
    </cfRule>
  </conditionalFormatting>
  <conditionalFormatting sqref="K1">
    <cfRule type="cellIs" dxfId="2771" priority="188" stopIfTrue="1" operator="equal">
      <formula>0</formula>
    </cfRule>
  </conditionalFormatting>
  <conditionalFormatting sqref="D1 B1">
    <cfRule type="cellIs" dxfId="2770" priority="189" stopIfTrue="1" operator="equal">
      <formula>0</formula>
    </cfRule>
  </conditionalFormatting>
  <conditionalFormatting sqref="Z1">
    <cfRule type="cellIs" dxfId="2769" priority="187" stopIfTrue="1" operator="equal">
      <formula>0</formula>
    </cfRule>
  </conditionalFormatting>
  <conditionalFormatting sqref="A2 D2 L2">
    <cfRule type="cellIs" dxfId="2768" priority="186" stopIfTrue="1" operator="equal">
      <formula>0</formula>
    </cfRule>
  </conditionalFormatting>
  <conditionalFormatting sqref="K2">
    <cfRule type="cellIs" dxfId="2767" priority="185" stopIfTrue="1" operator="equal">
      <formula>0</formula>
    </cfRule>
  </conditionalFormatting>
  <conditionalFormatting sqref="R77 W78:W92 R78:U92">
    <cfRule type="cellIs" dxfId="2766" priority="184" stopIfTrue="1" operator="equal">
      <formula>0</formula>
    </cfRule>
  </conditionalFormatting>
  <conditionalFormatting sqref="Z1">
    <cfRule type="cellIs" dxfId="2765" priority="183" stopIfTrue="1" operator="equal">
      <formula>0</formula>
    </cfRule>
  </conditionalFormatting>
  <conditionalFormatting sqref="B83:C83">
    <cfRule type="cellIs" dxfId="2764" priority="180" stopIfTrue="1" operator="equal">
      <formula>0</formula>
    </cfRule>
  </conditionalFormatting>
  <conditionalFormatting sqref="E83">
    <cfRule type="cellIs" dxfId="2763" priority="179" stopIfTrue="1" operator="equal">
      <formula>0</formula>
    </cfRule>
  </conditionalFormatting>
  <conditionalFormatting sqref="E79:E82">
    <cfRule type="cellIs" dxfId="2762" priority="181" stopIfTrue="1" operator="equal">
      <formula>0</formula>
    </cfRule>
  </conditionalFormatting>
  <conditionalFormatting sqref="B77 B78:E78 B79:C82">
    <cfRule type="cellIs" dxfId="2761" priority="182" stopIfTrue="1" operator="equal">
      <formula>0</formula>
    </cfRule>
  </conditionalFormatting>
  <conditionalFormatting sqref="D83">
    <cfRule type="cellIs" dxfId="2760" priority="178" stopIfTrue="1" operator="equal">
      <formula>0</formula>
    </cfRule>
  </conditionalFormatting>
  <conditionalFormatting sqref="J77">
    <cfRule type="cellIs" dxfId="2759" priority="177" stopIfTrue="1" operator="equal">
      <formula>0</formula>
    </cfRule>
  </conditionalFormatting>
  <conditionalFormatting sqref="B20 B21:E22 B23:F27">
    <cfRule type="cellIs" dxfId="2758" priority="176" stopIfTrue="1" operator="equal">
      <formula>0</formula>
    </cfRule>
  </conditionalFormatting>
  <conditionalFormatting sqref="P20">
    <cfRule type="cellIs" dxfId="2757" priority="175" stopIfTrue="1" operator="equal">
      <formula>0</formula>
    </cfRule>
  </conditionalFormatting>
  <conditionalFormatting sqref="T20">
    <cfRule type="cellIs" dxfId="2756" priority="174" stopIfTrue="1" operator="equal">
      <formula>0</formula>
    </cfRule>
  </conditionalFormatting>
  <conditionalFormatting sqref="X67:AA67">
    <cfRule type="cellIs" dxfId="2755" priority="173" stopIfTrue="1" operator="equal">
      <formula>0</formula>
    </cfRule>
  </conditionalFormatting>
  <conditionalFormatting sqref="F21:I22">
    <cfRule type="cellIs" dxfId="2754" priority="172" stopIfTrue="1" operator="equal">
      <formula>0</formula>
    </cfRule>
  </conditionalFormatting>
  <conditionalFormatting sqref="T21">
    <cfRule type="cellIs" dxfId="2753" priority="167" stopIfTrue="1" operator="equal">
      <formula>0</formula>
    </cfRule>
  </conditionalFormatting>
  <conditionalFormatting sqref="U21:W21">
    <cfRule type="cellIs" dxfId="2752" priority="168" stopIfTrue="1" operator="equal">
      <formula>0</formula>
    </cfRule>
  </conditionalFormatting>
  <conditionalFormatting sqref="I31 K31:L31 I28:O30 I32:M34 N31:O34">
    <cfRule type="cellIs" dxfId="2751" priority="171" stopIfTrue="1" operator="equal">
      <formula>0</formula>
    </cfRule>
  </conditionalFormatting>
  <conditionalFormatting sqref="P21:S21">
    <cfRule type="cellIs" dxfId="2750" priority="170" stopIfTrue="1" operator="equal">
      <formula>0</formula>
    </cfRule>
  </conditionalFormatting>
  <conditionalFormatting sqref="T6">
    <cfRule type="cellIs" dxfId="2749" priority="169" stopIfTrue="1" operator="equal">
      <formula>0</formula>
    </cfRule>
  </conditionalFormatting>
  <conditionalFormatting sqref="P35:S35">
    <cfRule type="cellIs" dxfId="2748" priority="153" stopIfTrue="1" operator="equal">
      <formula>0</formula>
    </cfRule>
  </conditionalFormatting>
  <conditionalFormatting sqref="Q63:Q66">
    <cfRule type="cellIs" dxfId="2747" priority="123" stopIfTrue="1" operator="equal">
      <formula>0</formula>
    </cfRule>
  </conditionalFormatting>
  <conditionalFormatting sqref="B35:E35">
    <cfRule type="cellIs" dxfId="2746" priority="166" stopIfTrue="1" operator="equal">
      <formula>0</formula>
    </cfRule>
  </conditionalFormatting>
  <conditionalFormatting sqref="T35">
    <cfRule type="cellIs" dxfId="2745" priority="142" stopIfTrue="1" operator="equal">
      <formula>0</formula>
    </cfRule>
  </conditionalFormatting>
  <conditionalFormatting sqref="W35">
    <cfRule type="cellIs" dxfId="2744" priority="147" stopIfTrue="1" operator="equal">
      <formula>0</formula>
    </cfRule>
  </conditionalFormatting>
  <conditionalFormatting sqref="W35">
    <cfRule type="cellIs" dxfId="2743" priority="146" stopIfTrue="1" operator="equal">
      <formula>0</formula>
    </cfRule>
  </conditionalFormatting>
  <conditionalFormatting sqref="U35">
    <cfRule type="cellIs" dxfId="2742" priority="144" stopIfTrue="1" operator="equal">
      <formula>0</formula>
    </cfRule>
  </conditionalFormatting>
  <conditionalFormatting sqref="U35">
    <cfRule type="cellIs" dxfId="2741" priority="143" stopIfTrue="1" operator="equal">
      <formula>0</formula>
    </cfRule>
  </conditionalFormatting>
  <conditionalFormatting sqref="J35">
    <cfRule type="cellIs" dxfId="2740" priority="165" stopIfTrue="1" operator="equal">
      <formula>0</formula>
    </cfRule>
  </conditionalFormatting>
  <conditionalFormatting sqref="P37 T37 B37 G58:Q59 J53:O54 B38:E39 V38:W38 P61 B40:D51 G55:G57 S55:T56 F40:P51 S40:T51 W40:W51 T58:U59 T57 S57:S59 W55:W59 I55:P57 G38:G39 J38:O39 R38:S38">
    <cfRule type="cellIs" dxfId="2739" priority="141" stopIfTrue="1" operator="equal">
      <formula>0</formula>
    </cfRule>
  </conditionalFormatting>
  <conditionalFormatting sqref="U67">
    <cfRule type="cellIs" dxfId="2738" priority="112" stopIfTrue="1" operator="equal">
      <formula>0</formula>
    </cfRule>
  </conditionalFormatting>
  <conditionalFormatting sqref="V67">
    <cfRule type="cellIs" dxfId="2737" priority="113" stopIfTrue="1" operator="equal">
      <formula>0</formula>
    </cfRule>
  </conditionalFormatting>
  <conditionalFormatting sqref="V35">
    <cfRule type="cellIs" dxfId="2736" priority="145" stopIfTrue="1" operator="equal">
      <formula>0</formula>
    </cfRule>
  </conditionalFormatting>
  <conditionalFormatting sqref="V35">
    <cfRule type="cellIs" dxfId="2735" priority="148" stopIfTrue="1" operator="equal">
      <formula>0</formula>
    </cfRule>
  </conditionalFormatting>
  <conditionalFormatting sqref="I63 K63:L63 I61:O62 I64:M66 N63:O66">
    <cfRule type="cellIs" dxfId="2734" priority="136" stopIfTrue="1" operator="equal">
      <formula>0</formula>
    </cfRule>
  </conditionalFormatting>
  <conditionalFormatting sqref="R53:S53">
    <cfRule type="cellIs" dxfId="2733" priority="135" stopIfTrue="1" operator="equal">
      <formula>0</formula>
    </cfRule>
  </conditionalFormatting>
  <conditionalFormatting sqref="L35:M35">
    <cfRule type="cellIs" dxfId="2732" priority="164" stopIfTrue="1" operator="equal">
      <formula>0</formula>
    </cfRule>
  </conditionalFormatting>
  <conditionalFormatting sqref="N35">
    <cfRule type="cellIs" dxfId="2731" priority="163" stopIfTrue="1" operator="equal">
      <formula>0</formula>
    </cfRule>
  </conditionalFormatting>
  <conditionalFormatting sqref="T52">
    <cfRule type="cellIs" dxfId="2730" priority="138" stopIfTrue="1" operator="equal">
      <formula>0</formula>
    </cfRule>
  </conditionalFormatting>
  <conditionalFormatting sqref="V31:V34">
    <cfRule type="cellIs" dxfId="2729" priority="156" stopIfTrue="1" operator="equal">
      <formula>0</formula>
    </cfRule>
  </conditionalFormatting>
  <conditionalFormatting sqref="I35">
    <cfRule type="cellIs" dxfId="2728" priority="162" stopIfTrue="1" operator="equal">
      <formula>0</formula>
    </cfRule>
  </conditionalFormatting>
  <conditionalFormatting sqref="K70:L71 K74:L74 H73">
    <cfRule type="cellIs" dxfId="2727" priority="97" stopIfTrue="1" operator="equal">
      <formula>0</formula>
    </cfRule>
  </conditionalFormatting>
  <conditionalFormatting sqref="K35">
    <cfRule type="cellIs" dxfId="2726" priority="161" stopIfTrue="1" operator="equal">
      <formula>0</formula>
    </cfRule>
  </conditionalFormatting>
  <conditionalFormatting sqref="P28:R28">
    <cfRule type="cellIs" dxfId="2725" priority="160" stopIfTrue="1" operator="equal">
      <formula>0</formula>
    </cfRule>
  </conditionalFormatting>
  <conditionalFormatting sqref="S28">
    <cfRule type="cellIs" dxfId="2724" priority="159" stopIfTrue="1" operator="equal">
      <formula>0</formula>
    </cfRule>
  </conditionalFormatting>
  <conditionalFormatting sqref="T28:V28">
    <cfRule type="cellIs" dxfId="2723" priority="158" stopIfTrue="1" operator="equal">
      <formula>0</formula>
    </cfRule>
  </conditionalFormatting>
  <conditionalFormatting sqref="W28">
    <cfRule type="cellIs" dxfId="2722" priority="157" stopIfTrue="1" operator="equal">
      <formula>0</formula>
    </cfRule>
  </conditionalFormatting>
  <conditionalFormatting sqref="N67">
    <cfRule type="cellIs" dxfId="2721" priority="131" stopIfTrue="1" operator="equal">
      <formula>0</formula>
    </cfRule>
  </conditionalFormatting>
  <conditionalFormatting sqref="P60:R60">
    <cfRule type="cellIs" dxfId="2720" priority="128" stopIfTrue="1" operator="equal">
      <formula>0</formula>
    </cfRule>
  </conditionalFormatting>
  <conditionalFormatting sqref="Q31:Q34">
    <cfRule type="cellIs" dxfId="2719" priority="155" stopIfTrue="1" operator="equal">
      <formula>0</formula>
    </cfRule>
  </conditionalFormatting>
  <conditionalFormatting sqref="W67">
    <cfRule type="cellIs" dxfId="2718" priority="114" stopIfTrue="1" operator="equal">
      <formula>0</formula>
    </cfRule>
  </conditionalFormatting>
  <conditionalFormatting sqref="U67">
    <cfRule type="cellIs" dxfId="2717" priority="111" stopIfTrue="1" operator="equal">
      <formula>0</formula>
    </cfRule>
  </conditionalFormatting>
  <conditionalFormatting sqref="T67">
    <cfRule type="cellIs" dxfId="2716" priority="110" stopIfTrue="1" operator="equal">
      <formula>0</formula>
    </cfRule>
  </conditionalFormatting>
  <conditionalFormatting sqref="Q31:Q34">
    <cfRule type="cellIs" dxfId="2715" priority="154" stopIfTrue="1" operator="equal">
      <formula>0</formula>
    </cfRule>
  </conditionalFormatting>
  <conditionalFormatting sqref="P32">
    <cfRule type="cellIs" dxfId="2714" priority="152" stopIfTrue="1" operator="equal">
      <formula>0</formula>
    </cfRule>
  </conditionalFormatting>
  <conditionalFormatting sqref="S60">
    <cfRule type="cellIs" dxfId="2713" priority="127" stopIfTrue="1" operator="equal">
      <formula>0</formula>
    </cfRule>
  </conditionalFormatting>
  <conditionalFormatting sqref="T63:T66">
    <cfRule type="cellIs" dxfId="2712" priority="124" stopIfTrue="1" operator="equal">
      <formula>0</formula>
    </cfRule>
  </conditionalFormatting>
  <conditionalFormatting sqref="T63:T66">
    <cfRule type="cellIs" dxfId="2711" priority="119" stopIfTrue="1" operator="equal">
      <formula>0</formula>
    </cfRule>
  </conditionalFormatting>
  <conditionalFormatting sqref="P67:Q67">
    <cfRule type="cellIs" dxfId="2710" priority="121" stopIfTrue="1" operator="equal">
      <formula>0</formula>
    </cfRule>
  </conditionalFormatting>
  <conditionalFormatting sqref="V31:V34">
    <cfRule type="cellIs" dxfId="2709" priority="151" stopIfTrue="1" operator="equal">
      <formula>0</formula>
    </cfRule>
  </conditionalFormatting>
  <conditionalFormatting sqref="P31">
    <cfRule type="cellIs" dxfId="2708" priority="150" stopIfTrue="1" operator="equal">
      <formula>0</formula>
    </cfRule>
  </conditionalFormatting>
  <conditionalFormatting sqref="V67">
    <cfRule type="cellIs" dxfId="2707" priority="116" stopIfTrue="1" operator="equal">
      <formula>0</formula>
    </cfRule>
  </conditionalFormatting>
  <conditionalFormatting sqref="P67:Q67">
    <cfRule type="cellIs" dxfId="2706" priority="117" stopIfTrue="1" operator="equal">
      <formula>0</formula>
    </cfRule>
  </conditionalFormatting>
  <conditionalFormatting sqref="F35">
    <cfRule type="cellIs" dxfId="2705" priority="105" stopIfTrue="1" operator="equal">
      <formula>0</formula>
    </cfRule>
  </conditionalFormatting>
  <conditionalFormatting sqref="P35:S35">
    <cfRule type="cellIs" dxfId="2704" priority="149" stopIfTrue="1" operator="equal">
      <formula>0</formula>
    </cfRule>
  </conditionalFormatting>
  <conditionalFormatting sqref="G35">
    <cfRule type="cellIs" dxfId="2703" priority="104" stopIfTrue="1" operator="equal">
      <formula>0</formula>
    </cfRule>
  </conditionalFormatting>
  <conditionalFormatting sqref="B31 D31:E31 B28:H30 B32:F34 G31:H34">
    <cfRule type="cellIs" dxfId="2702" priority="106" stopIfTrue="1" operator="equal">
      <formula>0</formula>
    </cfRule>
  </conditionalFormatting>
  <conditionalFormatting sqref="U55:U57">
    <cfRule type="cellIs" dxfId="2701" priority="108" stopIfTrue="1" operator="equal">
      <formula>0</formula>
    </cfRule>
  </conditionalFormatting>
  <conditionalFormatting sqref="V53:W53">
    <cfRule type="cellIs" dxfId="2700" priority="134" stopIfTrue="1" operator="equal">
      <formula>0</formula>
    </cfRule>
  </conditionalFormatting>
  <conditionalFormatting sqref="B63 D63:E63 B61:H62 B64:F66 G63:H66">
    <cfRule type="cellIs" dxfId="2699" priority="102" stopIfTrue="1" operator="equal">
      <formula>0</formula>
    </cfRule>
  </conditionalFormatting>
  <conditionalFormatting sqref="B58:D59 B54:E54 F55:F59 B52:B53 E53 C55:D57">
    <cfRule type="cellIs" dxfId="2698" priority="140" stopIfTrue="1" operator="equal">
      <formula>0</formula>
    </cfRule>
  </conditionalFormatting>
  <conditionalFormatting sqref="P52">
    <cfRule type="cellIs" dxfId="2697" priority="139" stopIfTrue="1" operator="equal">
      <formula>0</formula>
    </cfRule>
  </conditionalFormatting>
  <conditionalFormatting sqref="G53:G54">
    <cfRule type="cellIs" dxfId="2696" priority="137" stopIfTrue="1" operator="equal">
      <formula>0</formula>
    </cfRule>
  </conditionalFormatting>
  <conditionalFormatting sqref="J67">
    <cfRule type="cellIs" dxfId="2695" priority="133" stopIfTrue="1" operator="equal">
      <formula>0</formula>
    </cfRule>
  </conditionalFormatting>
  <conditionalFormatting sqref="L67">
    <cfRule type="cellIs" dxfId="2694" priority="132" stopIfTrue="1" operator="equal">
      <formula>0</formula>
    </cfRule>
  </conditionalFormatting>
  <conditionalFormatting sqref="Q55:Q57">
    <cfRule type="cellIs" dxfId="2693" priority="109" stopIfTrue="1" operator="equal">
      <formula>0</formula>
    </cfRule>
  </conditionalFormatting>
  <conditionalFormatting sqref="W67">
    <cfRule type="cellIs" dxfId="2692" priority="115" stopIfTrue="1" operator="equal">
      <formula>0</formula>
    </cfRule>
  </conditionalFormatting>
  <conditionalFormatting sqref="AB21:AC24 Y21 Y15:AA20 AB15:AC16">
    <cfRule type="cellIs" dxfId="2691" priority="107" stopIfTrue="1" operator="equal">
      <formula>0</formula>
    </cfRule>
  </conditionalFormatting>
  <conditionalFormatting sqref="K67">
    <cfRule type="cellIs" dxfId="2690" priority="129" stopIfTrue="1" operator="equal">
      <formula>0</formula>
    </cfRule>
  </conditionalFormatting>
  <conditionalFormatting sqref="Q63:Q66">
    <cfRule type="cellIs" dxfId="2689" priority="122" stopIfTrue="1" operator="equal">
      <formula>0</formula>
    </cfRule>
  </conditionalFormatting>
  <conditionalFormatting sqref="I67">
    <cfRule type="cellIs" dxfId="2688" priority="130" stopIfTrue="1" operator="equal">
      <formula>0</formula>
    </cfRule>
  </conditionalFormatting>
  <conditionalFormatting sqref="T60:V60">
    <cfRule type="cellIs" dxfId="2687" priority="126" stopIfTrue="1" operator="equal">
      <formula>0</formula>
    </cfRule>
  </conditionalFormatting>
  <conditionalFormatting sqref="W60">
    <cfRule type="cellIs" dxfId="2686" priority="125" stopIfTrue="1" operator="equal">
      <formula>0</formula>
    </cfRule>
  </conditionalFormatting>
  <conditionalFormatting sqref="P64">
    <cfRule type="cellIs" dxfId="2685" priority="120" stopIfTrue="1" operator="equal">
      <formula>0</formula>
    </cfRule>
  </conditionalFormatting>
  <conditionalFormatting sqref="P63">
    <cfRule type="cellIs" dxfId="2684" priority="118" stopIfTrue="1" operator="equal">
      <formula>0</formula>
    </cfRule>
  </conditionalFormatting>
  <conditionalFormatting sqref="B67:E67">
    <cfRule type="cellIs" dxfId="2683" priority="103" stopIfTrue="1" operator="equal">
      <formula>0</formula>
    </cfRule>
  </conditionalFormatting>
  <conditionalFormatting sqref="G67">
    <cfRule type="cellIs" dxfId="2682" priority="100" stopIfTrue="1" operator="equal">
      <formula>0</formula>
    </cfRule>
  </conditionalFormatting>
  <conditionalFormatting sqref="F67">
    <cfRule type="cellIs" dxfId="2681" priority="101" stopIfTrue="1" operator="equal">
      <formula>0</formula>
    </cfRule>
  </conditionalFormatting>
  <conditionalFormatting sqref="E70:F74">
    <cfRule type="cellIs" dxfId="2680" priority="98" stopIfTrue="1" operator="equal">
      <formula>0</formula>
    </cfRule>
  </conditionalFormatting>
  <conditionalFormatting sqref="AB53:AC56 Y53 Y48:AA52 AB48:AC48">
    <cfRule type="cellIs" dxfId="2679" priority="99" stopIfTrue="1" operator="equal">
      <formula>0</formula>
    </cfRule>
  </conditionalFormatting>
  <conditionalFormatting sqref="P87:P93 N85:N92">
    <cfRule type="cellIs" dxfId="2678" priority="73" stopIfTrue="1" operator="equal">
      <formula>0</formula>
    </cfRule>
  </conditionalFormatting>
  <conditionalFormatting sqref="T61">
    <cfRule type="cellIs" dxfId="2677" priority="96" stopIfTrue="1" operator="equal">
      <formula>0</formula>
    </cfRule>
  </conditionalFormatting>
  <conditionalFormatting sqref="S67">
    <cfRule type="cellIs" dxfId="2676" priority="95" stopIfTrue="1" operator="equal">
      <formula>0</formula>
    </cfRule>
  </conditionalFormatting>
  <conditionalFormatting sqref="S67">
    <cfRule type="cellIs" dxfId="2675" priority="94" stopIfTrue="1" operator="equal">
      <formula>0</formula>
    </cfRule>
  </conditionalFormatting>
  <conditionalFormatting sqref="R67">
    <cfRule type="cellIs" dxfId="2674" priority="93" stopIfTrue="1" operator="equal">
      <formula>0</formula>
    </cfRule>
  </conditionalFormatting>
  <conditionalFormatting sqref="F83:G83">
    <cfRule type="cellIs" dxfId="2673" priority="90" stopIfTrue="1" operator="equal">
      <formula>0</formula>
    </cfRule>
  </conditionalFormatting>
  <conditionalFormatting sqref="I83">
    <cfRule type="cellIs" dxfId="2672" priority="89" stopIfTrue="1" operator="equal">
      <formula>0</formula>
    </cfRule>
  </conditionalFormatting>
  <conditionalFormatting sqref="I79:I82">
    <cfRule type="cellIs" dxfId="2671" priority="91" stopIfTrue="1" operator="equal">
      <formula>0</formula>
    </cfRule>
  </conditionalFormatting>
  <conditionalFormatting sqref="F77 F78:I78 F79:G82">
    <cfRule type="cellIs" dxfId="2670" priority="92" stopIfTrue="1" operator="equal">
      <formula>0</formula>
    </cfRule>
  </conditionalFormatting>
  <conditionalFormatting sqref="H83">
    <cfRule type="cellIs" dxfId="2669" priority="88" stopIfTrue="1" operator="equal">
      <formula>0</formula>
    </cfRule>
  </conditionalFormatting>
  <conditionalFormatting sqref="J83:K83">
    <cfRule type="cellIs" dxfId="2668" priority="85" stopIfTrue="1" operator="equal">
      <formula>0</formula>
    </cfRule>
  </conditionalFormatting>
  <conditionalFormatting sqref="M83">
    <cfRule type="cellIs" dxfId="2667" priority="84" stopIfTrue="1" operator="equal">
      <formula>0</formula>
    </cfRule>
  </conditionalFormatting>
  <conditionalFormatting sqref="M79:M82">
    <cfRule type="cellIs" dxfId="2666" priority="86" stopIfTrue="1" operator="equal">
      <formula>0</formula>
    </cfRule>
  </conditionalFormatting>
  <conditionalFormatting sqref="J78:M78 J79:K82">
    <cfRule type="cellIs" dxfId="2665" priority="87" stopIfTrue="1" operator="equal">
      <formula>0</formula>
    </cfRule>
  </conditionalFormatting>
  <conditionalFormatting sqref="L83">
    <cfRule type="cellIs" dxfId="2664" priority="83" stopIfTrue="1" operator="equal">
      <formula>0</formula>
    </cfRule>
  </conditionalFormatting>
  <conditionalFormatting sqref="N83">
    <cfRule type="cellIs" dxfId="2663" priority="82" stopIfTrue="1" operator="equal">
      <formula>0</formula>
    </cfRule>
  </conditionalFormatting>
  <conditionalFormatting sqref="N78">
    <cfRule type="cellIs" dxfId="2662" priority="78" stopIfTrue="1" operator="equal">
      <formula>0</formula>
    </cfRule>
  </conditionalFormatting>
  <conditionalFormatting sqref="N79:O79">
    <cfRule type="cellIs" dxfId="2661" priority="81" stopIfTrue="1" operator="equal">
      <formula>0</formula>
    </cfRule>
  </conditionalFormatting>
  <conditionalFormatting sqref="O79">
    <cfRule type="cellIs" dxfId="2660" priority="79" stopIfTrue="1" operator="equal">
      <formula>0</formula>
    </cfRule>
  </conditionalFormatting>
  <conditionalFormatting sqref="P79">
    <cfRule type="cellIs" dxfId="2659" priority="80" stopIfTrue="1" operator="equal">
      <formula>0</formula>
    </cfRule>
  </conditionalFormatting>
  <conditionalFormatting sqref="P78">
    <cfRule type="cellIs" dxfId="2658" priority="77" stopIfTrue="1" operator="equal">
      <formula>0</formula>
    </cfRule>
  </conditionalFormatting>
  <conditionalFormatting sqref="P79">
    <cfRule type="cellIs" dxfId="2657" priority="76" stopIfTrue="1" operator="equal">
      <formula>0</formula>
    </cfRule>
  </conditionalFormatting>
  <conditionalFormatting sqref="O79">
    <cfRule type="cellIs" dxfId="2656" priority="74" stopIfTrue="1" operator="equal">
      <formula>0</formula>
    </cfRule>
  </conditionalFormatting>
  <conditionalFormatting sqref="O78">
    <cfRule type="cellIs" dxfId="2655" priority="75" stopIfTrue="1" operator="equal">
      <formula>0</formula>
    </cfRule>
  </conditionalFormatting>
  <conditionalFormatting sqref="P86">
    <cfRule type="cellIs" dxfId="2654" priority="72" stopIfTrue="1" operator="equal">
      <formula>0</formula>
    </cfRule>
  </conditionalFormatting>
  <conditionalFormatting sqref="K90">
    <cfRule type="cellIs" dxfId="2653" priority="69" stopIfTrue="1" operator="equal">
      <formula>0</formula>
    </cfRule>
  </conditionalFormatting>
  <conditionalFormatting sqref="M87:M93 K85:K89 K91">
    <cfRule type="cellIs" dxfId="2652" priority="71" stopIfTrue="1" operator="equal">
      <formula>0</formula>
    </cfRule>
  </conditionalFormatting>
  <conditionalFormatting sqref="M86">
    <cfRule type="cellIs" dxfId="2651" priority="70" stopIfTrue="1" operator="equal">
      <formula>0</formula>
    </cfRule>
  </conditionalFormatting>
  <conditionalFormatting sqref="Q40:Q51">
    <cfRule type="cellIs" dxfId="2650" priority="51" stopIfTrue="1" operator="equal">
      <formula>0</formula>
    </cfRule>
  </conditionalFormatting>
  <conditionalFormatting sqref="E40:E51">
    <cfRule type="cellIs" dxfId="2649" priority="52" stopIfTrue="1" operator="equal">
      <formula>0</formula>
    </cfRule>
  </conditionalFormatting>
  <conditionalFormatting sqref="R40:R51">
    <cfRule type="cellIs" dxfId="2648" priority="50" stopIfTrue="1" operator="equal">
      <formula>0</formula>
    </cfRule>
  </conditionalFormatting>
  <conditionalFormatting sqref="U40:U51">
    <cfRule type="cellIs" dxfId="2647" priority="49" stopIfTrue="1" operator="equal">
      <formula>0</formula>
    </cfRule>
  </conditionalFormatting>
  <conditionalFormatting sqref="V40:V51">
    <cfRule type="cellIs" dxfId="2646" priority="48" stopIfTrue="1" operator="equal">
      <formula>0</formula>
    </cfRule>
  </conditionalFormatting>
  <conditionalFormatting sqref="E55:E59">
    <cfRule type="cellIs" dxfId="2645" priority="47" stopIfTrue="1" operator="equal">
      <formula>0</formula>
    </cfRule>
  </conditionalFormatting>
  <conditionalFormatting sqref="R55:R59">
    <cfRule type="cellIs" dxfId="2644" priority="46" stopIfTrue="1" operator="equal">
      <formula>0</formula>
    </cfRule>
  </conditionalFormatting>
  <conditionalFormatting sqref="V55:V59">
    <cfRule type="cellIs" dxfId="2643" priority="45" stopIfTrue="1" operator="equal">
      <formula>0</formula>
    </cfRule>
  </conditionalFormatting>
  <conditionalFormatting sqref="M67">
    <cfRule type="cellIs" dxfId="2642" priority="44" stopIfTrue="1" operator="equal">
      <formula>0</formula>
    </cfRule>
  </conditionalFormatting>
  <conditionalFormatting sqref="W63:W66">
    <cfRule type="cellIs" dxfId="2641" priority="43" stopIfTrue="1" operator="equal">
      <formula>0</formula>
    </cfRule>
  </conditionalFormatting>
  <conditionalFormatting sqref="S63:S66">
    <cfRule type="cellIs" dxfId="2640" priority="42" stopIfTrue="1" operator="equal">
      <formula>0</formula>
    </cfRule>
  </conditionalFormatting>
  <conditionalFormatting sqref="H55:H57">
    <cfRule type="cellIs" dxfId="2639" priority="41" stopIfTrue="1" operator="equal">
      <formula>0</formula>
    </cfRule>
  </conditionalFormatting>
  <conditionalFormatting sqref="T31:T34">
    <cfRule type="cellIs" dxfId="2638" priority="40" stopIfTrue="1" operator="equal">
      <formula>0</formula>
    </cfRule>
  </conditionalFormatting>
  <conditionalFormatting sqref="F38:F39">
    <cfRule type="cellIs" dxfId="2637" priority="39" stopIfTrue="1" operator="equal">
      <formula>0</formula>
    </cfRule>
  </conditionalFormatting>
  <conditionalFormatting sqref="H38:I39">
    <cfRule type="cellIs" dxfId="2636" priority="38" stopIfTrue="1" operator="equal">
      <formula>0</formula>
    </cfRule>
  </conditionalFormatting>
  <conditionalFormatting sqref="P38:Q38">
    <cfRule type="cellIs" dxfId="2635" priority="37" stopIfTrue="1" operator="equal">
      <formula>0</formula>
    </cfRule>
  </conditionalFormatting>
  <conditionalFormatting sqref="U38">
    <cfRule type="cellIs" dxfId="2634" priority="36" stopIfTrue="1" operator="equal">
      <formula>0</formula>
    </cfRule>
  </conditionalFormatting>
  <conditionalFormatting sqref="T38">
    <cfRule type="cellIs" dxfId="2633" priority="35" stopIfTrue="1" operator="equal">
      <formula>0</formula>
    </cfRule>
  </conditionalFormatting>
  <conditionalFormatting sqref="I53:I54">
    <cfRule type="cellIs" dxfId="2632" priority="33" stopIfTrue="1" operator="equal">
      <formula>0</formula>
    </cfRule>
  </conditionalFormatting>
  <conditionalFormatting sqref="F53:F54">
    <cfRule type="cellIs" dxfId="2631" priority="34" stopIfTrue="1" operator="equal">
      <formula>0</formula>
    </cfRule>
  </conditionalFormatting>
  <conditionalFormatting sqref="P53:Q53">
    <cfRule type="cellIs" dxfId="2630" priority="32" stopIfTrue="1" operator="equal">
      <formula>0</formula>
    </cfRule>
  </conditionalFormatting>
  <conditionalFormatting sqref="U53">
    <cfRule type="cellIs" dxfId="2629" priority="31" stopIfTrue="1" operator="equal">
      <formula>0</formula>
    </cfRule>
  </conditionalFormatting>
  <conditionalFormatting sqref="T53">
    <cfRule type="cellIs" dxfId="2628" priority="30" stopIfTrue="1" operator="equal">
      <formula>0</formula>
    </cfRule>
  </conditionalFormatting>
  <conditionalFormatting sqref="B60:H60">
    <cfRule type="cellIs" dxfId="2627" priority="29" stopIfTrue="1" operator="equal">
      <formula>0</formula>
    </cfRule>
  </conditionalFormatting>
  <conditionalFormatting sqref="I60:O60">
    <cfRule type="cellIs" dxfId="2626" priority="28" stopIfTrue="1" operator="equal">
      <formula>0</formula>
    </cfRule>
  </conditionalFormatting>
  <conditionalFormatting sqref="Y47:AC47">
    <cfRule type="cellIs" dxfId="2625" priority="27" stopIfTrue="1" operator="equal">
      <formula>0</formula>
    </cfRule>
  </conditionalFormatting>
  <conditionalFormatting sqref="N80">
    <cfRule type="cellIs" dxfId="2624" priority="26" stopIfTrue="1" operator="equal">
      <formula>0</formula>
    </cfRule>
  </conditionalFormatting>
  <conditionalFormatting sqref="H53:H54">
    <cfRule type="cellIs" dxfId="2623" priority="25" stopIfTrue="1" operator="equal">
      <formula>0</formula>
    </cfRule>
  </conditionalFormatting>
  <conditionalFormatting sqref="C53:D53">
    <cfRule type="cellIs" dxfId="2622" priority="24" stopIfTrue="1" operator="equal">
      <formula>0</formula>
    </cfRule>
  </conditionalFormatting>
  <conditionalFormatting sqref="B55:B57">
    <cfRule type="cellIs" dxfId="2621" priority="23" stopIfTrue="1" operator="equal">
      <formula>0</formula>
    </cfRule>
  </conditionalFormatting>
  <conditionalFormatting sqref="O1">
    <cfRule type="cellIs" dxfId="2620" priority="22" stopIfTrue="1" operator="equal">
      <formula>0</formula>
    </cfRule>
  </conditionalFormatting>
  <conditionalFormatting sqref="B93:C93">
    <cfRule type="cellIs" dxfId="143" priority="7" stopIfTrue="1" operator="equal">
      <formula>0</formula>
    </cfRule>
  </conditionalFormatting>
  <conditionalFormatting sqref="D88:D92">
    <cfRule type="cellIs" dxfId="142" priority="9" stopIfTrue="1" operator="equal">
      <formula>0</formula>
    </cfRule>
  </conditionalFormatting>
  <conditionalFormatting sqref="D93">
    <cfRule type="cellIs" dxfId="141" priority="8" stopIfTrue="1" operator="equal">
      <formula>0</formula>
    </cfRule>
  </conditionalFormatting>
  <conditionalFormatting sqref="G93">
    <cfRule type="cellIs" dxfId="140" priority="6" stopIfTrue="1" operator="equal">
      <formula>0</formula>
    </cfRule>
  </conditionalFormatting>
  <conditionalFormatting sqref="H93:I93">
    <cfRule type="cellIs" dxfId="139" priority="4" stopIfTrue="1" operator="equal">
      <formula>0</formula>
    </cfRule>
  </conditionalFormatting>
  <conditionalFormatting sqref="J93">
    <cfRule type="cellIs" dxfId="138" priority="5" stopIfTrue="1" operator="equal">
      <formula>0</formula>
    </cfRule>
  </conditionalFormatting>
  <conditionalFormatting sqref="E93:F93">
    <cfRule type="cellIs" dxfId="137" priority="3" stopIfTrue="1" operator="equal">
      <formula>0</formula>
    </cfRule>
  </conditionalFormatting>
  <conditionalFormatting sqref="G88:G92">
    <cfRule type="cellIs" dxfId="136" priority="2" stopIfTrue="1" operator="equal">
      <formula>0</formula>
    </cfRule>
  </conditionalFormatting>
  <conditionalFormatting sqref="J88:J92">
    <cfRule type="cellIs" dxfId="135"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D83E7D67-34C0-4887-BE77-D459A2BB1BC3}"/>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F945DC24-2635-4DDA-B563-D099D33C962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A8D22117-99DC-4C97-BEAD-BB61AA3BBC52}"/>
    <dataValidation allowBlank="1" showInputMessage="1" showErrorMessage="1" prompt="Update the number of total pages." sqref="A94:W94" xr:uid="{B182DE07-69BD-41B2-9D01-A5286E0D32FB}"/>
    <dataValidation allowBlank="1" showInputMessage="1" showErrorMessage="1" prompt="Enter the number(s) and length(s) of 6&quot; DIP lateral replacements from the sewer to the curb trap._x000a_" sqref="E87" xr:uid="{990ADBB4-6936-497A-B3A1-7F71BCFD9A9E}"/>
    <dataValidation allowBlank="1" showInputMessage="1" showErrorMessage="1" prompt="Enter the number of manholes by kind." sqref="K85:M85" xr:uid="{D305163F-3372-47FF-9DF5-20CAB7852F19}"/>
    <dataValidation allowBlank="1" showInputMessage="1" showErrorMessage="1" prompt="Enter the number of proposed inlets by size/type and the number of existing inlets to be abandoned." sqref="N85:P85" xr:uid="{C01E6621-D76A-4359-8D94-7662D501BED8}"/>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842D2A9A-0356-47C8-8DD6-773C038DEB67}"/>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2677F2B8-38E6-4BBD-9399-B7BBE51C069E}"/>
    <dataValidation allowBlank="1" showInputMessage="1" showErrorMessage="1" prompt="Enter the number of ramps triggered by the sewer reconstruction or lining. " sqref="N80:P80" xr:uid="{80120738-0306-4F8A-97D7-4339DC39B24F}"/>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0F1DB928-ECC4-4E3E-A1F2-91CEF8F85093}"/>
    <dataValidation allowBlank="1" showInputMessage="1" showErrorMessage="1" prompt="Enter length and width of driveway disturbed. Depending on the area disturbed relative to the total area of the driveway, the driveway may have to be partially or fully replaced." sqref="J77:M77" xr:uid="{C1DA88F7-3161-4F05-BAB6-879D805110F9}"/>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3C0F296D-4A17-402C-9B8D-DC806AED78A2}"/>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8F1647AB-1D8A-481C-A28D-86FCCE6316DF}"/>
    <dataValidation allowBlank="1" showInputMessage="1" showErrorMessage="1" prompt="Enter the number of existing manholes to be lined." sqref="T70:V70" xr:uid="{B937521F-0A93-407C-83F5-1A8751BA6F16}"/>
    <dataValidation allowBlank="1" showInputMessage="1" showErrorMessage="1" prompt="Enter the size, material, and length of the existing sewer(s) to be lined." sqref="N70" xr:uid="{9A4AC18F-FF63-482E-906B-B3D9ABAFDC6B}"/>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A2EDD616-49D1-4DED-B1A3-AEE1E2AE765A}"/>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4079F4DC-E9AA-4942-9FFC-91DBC60104C0}"/>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690387CF-29EE-45C0-B0B0-5D720943C1B6}"/>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23CD116D-AE2A-4C63-99A3-C92A2AF91A8B}"/>
    <dataValidation allowBlank="1" showInputMessage="1" showErrorMessage="1" prompt="Enter pipe size, length and base factor for sewers in State Routes._x000a__x000a_NOTE: Base factor is base width for State 10&quot; Concrete Base / 9." sqref="P61:S61" xr:uid="{86FF2C29-EDB8-4BAB-90AE-F2639BC2783A}"/>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C62CEABA-029D-4C5E-A472-A6FD90F045DC}"/>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0D5A5893-DDA1-4843-92DE-F4A744889885}"/>
    <dataValidation allowBlank="1" showInputMessage="1" showErrorMessage="1" prompt="Surface Width (ft) = Trench Width (ft) + 2 feet. _x000a__x000a_NOTE: 2 feet is the total surface cutback for trenches in State Routes, it accounts for 1 foot cutback to each side of the trench." sqref="U38:U39 U53:U54" xr:uid="{8F181C71-5F5E-41CD-AB08-226D50AA1E20}"/>
    <dataValidation allowBlank="1" showInputMessage="1" showErrorMessage="1" prompt="Enter linear feet of pipe by size in State Routes, EXCLUDING within intersections. _x000a_" sqref="T38:T39 T53:T54" xr:uid="{947238AE-383B-4047-8984-797D0F32ADE8}"/>
    <dataValidation allowBlank="1" showInputMessage="1" showErrorMessage="1" prompt="Base Width (ft) = Trench Width (ft) + 2 feet. _x000a__x000a_NOTE: 2 feet is the total base cutback for trenches in State Routes, it accounts for 1 foot cutback to each side of the trench." sqref="Q38:Q39 Q53:Q54" xr:uid="{4BF0FF71-51F4-4028-B375-D1D798C301B2}"/>
    <dataValidation allowBlank="1" showInputMessage="1" showErrorMessage="1" prompt="Enter linear feet of pipe by size in State Routes, including within intersections. _x000a_NOTE: don't include pipe outside of cartway." sqref="P38:P39 P53:P54" xr:uid="{02F760E2-79D0-42D8-A018-689F6D8F72BB}"/>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0F2CC714-3308-4BE3-B447-ABE1AC0CE82E}"/>
    <dataValidation allowBlank="1" showInputMessage="1" showErrorMessage="1" prompt="Enter pipe size, length and paving factor for pipes within intersections. _x000a__x000a_*Factor = surface width (ft) / 9; _x000a_where surface width = trench width + base cutbacks + surface cutbacks." sqref="P29:W29" xr:uid="{94992716-79B5-465C-80C8-68E9ACE31ABC}"/>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91D73C5E-FC22-44F6-B268-11680285C202}"/>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3BB3A567-B8A0-4735-B820-A842A41FC446}"/>
    <dataValidation allowBlank="1" showInputMessage="1" showErrorMessage="1" prompt="Base width = Trench Width (ft) + base cutbacks on both sides (ft). _x000a_NOTE: base cutbacks are 9&quot; for trench widths less than 3 feet and 12&quot; for trench width 3 feet and greater." sqref="Q21:Q22" xr:uid="{05B9D7A9-55C0-4424-9324-3DA8B1DC17A3}"/>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E22585A5-74A0-4BD6-99BD-DFEB4F0BEDBD}"/>
    <dataValidation allowBlank="1" showInputMessage="1" showErrorMessage="1" prompt="Surface Width (ft) = Base Width (ft) + 1 foot. _x000a__x000a_NOTE: 1 foot is the total surface cutback beyond the base cutback, it accounts for 6 inches to each side of the trench." sqref="U6:U7 U21:U22" xr:uid="{E77332F0-C438-4C7A-8534-9030C95476AE}"/>
    <dataValidation allowBlank="1" showInputMessage="1" showErrorMessage="1" prompt="Enter linear feet of pipe by size in City Streets, EXCLUDING within intersections. _x000a_" sqref="T6:T7 T21:T22" xr:uid="{A1542092-BBF7-4F76-B716-106918AD9AD2}"/>
    <dataValidation allowBlank="1" showInputMessage="1" showErrorMessage="1" prompt="Base Width (ft) = Trench Width (ft) + 2 feet. _x000a__x000a_NOTE: 2 feet is the total base cutback for trench widths 3 feet and greater, it accounts for 1 foot cutback to each side of the trench." sqref="Q6:Q7" xr:uid="{342C54E0-BAD0-4AED-B3CE-DEC79948D773}"/>
    <dataValidation allowBlank="1" showInputMessage="1" showErrorMessage="1" prompt="Enter linear feet of pipe by size in City Streets, including within intersections. _x000a_NOTE: don't include pipe outside of cartway." sqref="P6:P7 P21:P22" xr:uid="{5877111B-D27C-4154-ACCE-5D0DDBCE9BBC}"/>
    <dataValidation allowBlank="1" showInputMessage="1" showErrorMessage="1" prompt="Enter linear feet of pipe by size." sqref="I6:I7 I21:I22 I38:I39 I53:I54" xr:uid="{23F1B52A-D8A9-47F8-825B-2D156A7C4056}"/>
    <dataValidation allowBlank="1" showInputMessage="1" showErrorMessage="1" prompt="Trench widths are on page 2 of the Standard Details for Sewers handbook, denoted by H._x000a_" sqref="H6:H7 H38:H39" xr:uid="{CDEEBCAF-583A-4B52-8A28-79992E54D9AD}"/>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C225BEDF-B454-4B54-BEDA-DBC38CE255ED}"/>
    <dataValidation allowBlank="1" showInputMessage="1" showErrorMessage="1" prompt="Enter upstream and downstream depths measured from surface to invert of pipe." sqref="C38:D38 C6:D6" xr:uid="{AD8B799E-C72F-4AA2-A4E3-005B059E493B}"/>
  </dataValidations>
  <pageMargins left="0.25" right="0.25" top="0.75" bottom="0.75" header="0.3" footer="0.3"/>
  <pageSetup paperSize="17" scale="55"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F937B-6F06-4FCA-BAAE-2687FD103741}">
  <sheetPr>
    <pageSetUpPr fitToPage="1"/>
  </sheetPr>
  <dimension ref="A1:AF94"/>
  <sheetViews>
    <sheetView showZeros="0" zoomScale="85" zoomScaleNormal="85" workbookViewId="0">
      <pane ySplit="1" topLeftCell="A68" activePane="bottomLeft" state="frozen"/>
      <selection pane="bottomLeft" activeCell="E98" sqref="E98"/>
    </sheetView>
  </sheetViews>
  <sheetFormatPr defaultRowHeight="15" x14ac:dyDescent="0.25"/>
  <cols>
    <col min="1" max="1" width="9.140625" customWidth="1"/>
    <col min="2" max="2" width="10.85546875" customWidth="1"/>
    <col min="3" max="3" width="11.5703125" customWidth="1"/>
    <col min="4" max="4" width="12.7109375" bestFit="1" customWidth="1"/>
    <col min="5" max="5" width="12.28515625" customWidth="1"/>
    <col min="6" max="6" width="11.28515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06"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8"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4" t="s">
        <v>211</v>
      </c>
      <c r="L93" s="626"/>
      <c r="M93" s="354"/>
      <c r="N93" s="604" t="s">
        <v>99</v>
      </c>
      <c r="O93" s="605"/>
      <c r="P93" s="354"/>
      <c r="R93" s="134"/>
      <c r="S93" s="135"/>
      <c r="T93" s="135"/>
      <c r="U93" s="135"/>
      <c r="V93" s="135"/>
      <c r="W93" s="70"/>
    </row>
    <row r="94" spans="1:23" x14ac:dyDescent="0.25">
      <c r="A94" s="441" t="s">
        <v>307</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2611" priority="190" stopIfTrue="1" operator="equal">
      <formula>0</formula>
    </cfRule>
  </conditionalFormatting>
  <conditionalFormatting sqref="K1">
    <cfRule type="cellIs" dxfId="2610" priority="188" stopIfTrue="1" operator="equal">
      <formula>0</formula>
    </cfRule>
  </conditionalFormatting>
  <conditionalFormatting sqref="D1 B1">
    <cfRule type="cellIs" dxfId="2609" priority="189" stopIfTrue="1" operator="equal">
      <formula>0</formula>
    </cfRule>
  </conditionalFormatting>
  <conditionalFormatting sqref="Z1">
    <cfRule type="cellIs" dxfId="2608" priority="187" stopIfTrue="1" operator="equal">
      <formula>0</formula>
    </cfRule>
  </conditionalFormatting>
  <conditionalFormatting sqref="A2 D2 L2">
    <cfRule type="cellIs" dxfId="2607" priority="186" stopIfTrue="1" operator="equal">
      <formula>0</formula>
    </cfRule>
  </conditionalFormatting>
  <conditionalFormatting sqref="K2">
    <cfRule type="cellIs" dxfId="2606" priority="185" stopIfTrue="1" operator="equal">
      <formula>0</formula>
    </cfRule>
  </conditionalFormatting>
  <conditionalFormatting sqref="R77 W78:W92 R78:U92">
    <cfRule type="cellIs" dxfId="2605" priority="184" stopIfTrue="1" operator="equal">
      <formula>0</formula>
    </cfRule>
  </conditionalFormatting>
  <conditionalFormatting sqref="Z1">
    <cfRule type="cellIs" dxfId="2604" priority="183" stopIfTrue="1" operator="equal">
      <formula>0</formula>
    </cfRule>
  </conditionalFormatting>
  <conditionalFormatting sqref="B83:C83">
    <cfRule type="cellIs" dxfId="2603" priority="180" stopIfTrue="1" operator="equal">
      <formula>0</formula>
    </cfRule>
  </conditionalFormatting>
  <conditionalFormatting sqref="E83">
    <cfRule type="cellIs" dxfId="2602" priority="179" stopIfTrue="1" operator="equal">
      <formula>0</formula>
    </cfRule>
  </conditionalFormatting>
  <conditionalFormatting sqref="E79:E82">
    <cfRule type="cellIs" dxfId="2601" priority="181" stopIfTrue="1" operator="equal">
      <formula>0</formula>
    </cfRule>
  </conditionalFormatting>
  <conditionalFormatting sqref="B77 B78:E78 B79:C82">
    <cfRule type="cellIs" dxfId="2600" priority="182" stopIfTrue="1" operator="equal">
      <formula>0</formula>
    </cfRule>
  </conditionalFormatting>
  <conditionalFormatting sqref="D83">
    <cfRule type="cellIs" dxfId="2599" priority="178" stopIfTrue="1" operator="equal">
      <formula>0</formula>
    </cfRule>
  </conditionalFormatting>
  <conditionalFormatting sqref="J77">
    <cfRule type="cellIs" dxfId="2598" priority="177" stopIfTrue="1" operator="equal">
      <formula>0</formula>
    </cfRule>
  </conditionalFormatting>
  <conditionalFormatting sqref="B20 B21:E22 B23:F27">
    <cfRule type="cellIs" dxfId="2597" priority="176" stopIfTrue="1" operator="equal">
      <formula>0</formula>
    </cfRule>
  </conditionalFormatting>
  <conditionalFormatting sqref="P20">
    <cfRule type="cellIs" dxfId="2596" priority="175" stopIfTrue="1" operator="equal">
      <formula>0</formula>
    </cfRule>
  </conditionalFormatting>
  <conditionalFormatting sqref="T20">
    <cfRule type="cellIs" dxfId="2595" priority="174" stopIfTrue="1" operator="equal">
      <formula>0</formula>
    </cfRule>
  </conditionalFormatting>
  <conditionalFormatting sqref="X67:AA67">
    <cfRule type="cellIs" dxfId="2594" priority="173" stopIfTrue="1" operator="equal">
      <formula>0</formula>
    </cfRule>
  </conditionalFormatting>
  <conditionalFormatting sqref="F21:I22">
    <cfRule type="cellIs" dxfId="2593" priority="172" stopIfTrue="1" operator="equal">
      <formula>0</formula>
    </cfRule>
  </conditionalFormatting>
  <conditionalFormatting sqref="T21">
    <cfRule type="cellIs" dxfId="2592" priority="167" stopIfTrue="1" operator="equal">
      <formula>0</formula>
    </cfRule>
  </conditionalFormatting>
  <conditionalFormatting sqref="U21:W21">
    <cfRule type="cellIs" dxfId="2591" priority="168" stopIfTrue="1" operator="equal">
      <formula>0</formula>
    </cfRule>
  </conditionalFormatting>
  <conditionalFormatting sqref="I31 K31:L31 I28:O30 I32:M34 N31:O34">
    <cfRule type="cellIs" dxfId="2590" priority="171" stopIfTrue="1" operator="equal">
      <formula>0</formula>
    </cfRule>
  </conditionalFormatting>
  <conditionalFormatting sqref="P21:S21">
    <cfRule type="cellIs" dxfId="2589" priority="170" stopIfTrue="1" operator="equal">
      <formula>0</formula>
    </cfRule>
  </conditionalFormatting>
  <conditionalFormatting sqref="T6">
    <cfRule type="cellIs" dxfId="2588" priority="169" stopIfTrue="1" operator="equal">
      <formula>0</formula>
    </cfRule>
  </conditionalFormatting>
  <conditionalFormatting sqref="P35:S35">
    <cfRule type="cellIs" dxfId="2587" priority="153" stopIfTrue="1" operator="equal">
      <formula>0</formula>
    </cfRule>
  </conditionalFormatting>
  <conditionalFormatting sqref="Q63:Q66">
    <cfRule type="cellIs" dxfId="2586" priority="123" stopIfTrue="1" operator="equal">
      <formula>0</formula>
    </cfRule>
  </conditionalFormatting>
  <conditionalFormatting sqref="B35:E35">
    <cfRule type="cellIs" dxfId="2585" priority="166" stopIfTrue="1" operator="equal">
      <formula>0</formula>
    </cfRule>
  </conditionalFormatting>
  <conditionalFormatting sqref="T35">
    <cfRule type="cellIs" dxfId="2584" priority="142" stopIfTrue="1" operator="equal">
      <formula>0</formula>
    </cfRule>
  </conditionalFormatting>
  <conditionalFormatting sqref="W35">
    <cfRule type="cellIs" dxfId="2583" priority="147" stopIfTrue="1" operator="equal">
      <formula>0</formula>
    </cfRule>
  </conditionalFormatting>
  <conditionalFormatting sqref="W35">
    <cfRule type="cellIs" dxfId="2582" priority="146" stopIfTrue="1" operator="equal">
      <formula>0</formula>
    </cfRule>
  </conditionalFormatting>
  <conditionalFormatting sqref="U35">
    <cfRule type="cellIs" dxfId="2581" priority="144" stopIfTrue="1" operator="equal">
      <formula>0</formula>
    </cfRule>
  </conditionalFormatting>
  <conditionalFormatting sqref="U35">
    <cfRule type="cellIs" dxfId="2580" priority="143" stopIfTrue="1" operator="equal">
      <formula>0</formula>
    </cfRule>
  </conditionalFormatting>
  <conditionalFormatting sqref="J35">
    <cfRule type="cellIs" dxfId="2579" priority="165" stopIfTrue="1" operator="equal">
      <formula>0</formula>
    </cfRule>
  </conditionalFormatting>
  <conditionalFormatting sqref="P37 T37 B37 G58:Q59 J53:O54 B38:E39 V38:W38 P61 B40:D51 G55:G57 S55:T56 F40:P51 S40:T51 W40:W51 T58:U59 T57 S57:S59 W55:W59 I55:P57 G38:G39 J38:O39 R38:S38">
    <cfRule type="cellIs" dxfId="2578" priority="141" stopIfTrue="1" operator="equal">
      <formula>0</formula>
    </cfRule>
  </conditionalFormatting>
  <conditionalFormatting sqref="U67">
    <cfRule type="cellIs" dxfId="2577" priority="112" stopIfTrue="1" operator="equal">
      <formula>0</formula>
    </cfRule>
  </conditionalFormatting>
  <conditionalFormatting sqref="V67">
    <cfRule type="cellIs" dxfId="2576" priority="113" stopIfTrue="1" operator="equal">
      <formula>0</formula>
    </cfRule>
  </conditionalFormatting>
  <conditionalFormatting sqref="V35">
    <cfRule type="cellIs" dxfId="2575" priority="145" stopIfTrue="1" operator="equal">
      <formula>0</formula>
    </cfRule>
  </conditionalFormatting>
  <conditionalFormatting sqref="V35">
    <cfRule type="cellIs" dxfId="2574" priority="148" stopIfTrue="1" operator="equal">
      <formula>0</formula>
    </cfRule>
  </conditionalFormatting>
  <conditionalFormatting sqref="I63 K63:L63 I61:O62 I64:M66 N63:O66">
    <cfRule type="cellIs" dxfId="2573" priority="136" stopIfTrue="1" operator="equal">
      <formula>0</formula>
    </cfRule>
  </conditionalFormatting>
  <conditionalFormatting sqref="R53:S53">
    <cfRule type="cellIs" dxfId="2572" priority="135" stopIfTrue="1" operator="equal">
      <formula>0</formula>
    </cfRule>
  </conditionalFormatting>
  <conditionalFormatting sqref="L35:M35">
    <cfRule type="cellIs" dxfId="2571" priority="164" stopIfTrue="1" operator="equal">
      <formula>0</formula>
    </cfRule>
  </conditionalFormatting>
  <conditionalFormatting sqref="N35">
    <cfRule type="cellIs" dxfId="2570" priority="163" stopIfTrue="1" operator="equal">
      <formula>0</formula>
    </cfRule>
  </conditionalFormatting>
  <conditionalFormatting sqref="T52">
    <cfRule type="cellIs" dxfId="2569" priority="138" stopIfTrue="1" operator="equal">
      <formula>0</formula>
    </cfRule>
  </conditionalFormatting>
  <conditionalFormatting sqref="V31:V34">
    <cfRule type="cellIs" dxfId="2568" priority="156" stopIfTrue="1" operator="equal">
      <formula>0</formula>
    </cfRule>
  </conditionalFormatting>
  <conditionalFormatting sqref="I35">
    <cfRule type="cellIs" dxfId="2567" priority="162" stopIfTrue="1" operator="equal">
      <formula>0</formula>
    </cfRule>
  </conditionalFormatting>
  <conditionalFormatting sqref="K70:L71 K74:L74 H73">
    <cfRule type="cellIs" dxfId="2566" priority="97" stopIfTrue="1" operator="equal">
      <formula>0</formula>
    </cfRule>
  </conditionalFormatting>
  <conditionalFormatting sqref="K35">
    <cfRule type="cellIs" dxfId="2565" priority="161" stopIfTrue="1" operator="equal">
      <formula>0</formula>
    </cfRule>
  </conditionalFormatting>
  <conditionalFormatting sqref="P28:R28">
    <cfRule type="cellIs" dxfId="2564" priority="160" stopIfTrue="1" operator="equal">
      <formula>0</formula>
    </cfRule>
  </conditionalFormatting>
  <conditionalFormatting sqref="S28">
    <cfRule type="cellIs" dxfId="2563" priority="159" stopIfTrue="1" operator="equal">
      <formula>0</formula>
    </cfRule>
  </conditionalFormatting>
  <conditionalFormatting sqref="T28:V28">
    <cfRule type="cellIs" dxfId="2562" priority="158" stopIfTrue="1" operator="equal">
      <formula>0</formula>
    </cfRule>
  </conditionalFormatting>
  <conditionalFormatting sqref="W28">
    <cfRule type="cellIs" dxfId="2561" priority="157" stopIfTrue="1" operator="equal">
      <formula>0</formula>
    </cfRule>
  </conditionalFormatting>
  <conditionalFormatting sqref="N67">
    <cfRule type="cellIs" dxfId="2560" priority="131" stopIfTrue="1" operator="equal">
      <formula>0</formula>
    </cfRule>
  </conditionalFormatting>
  <conditionalFormatting sqref="P60:R60">
    <cfRule type="cellIs" dxfId="2559" priority="128" stopIfTrue="1" operator="equal">
      <formula>0</formula>
    </cfRule>
  </conditionalFormatting>
  <conditionalFormatting sqref="Q31:Q34">
    <cfRule type="cellIs" dxfId="2558" priority="155" stopIfTrue="1" operator="equal">
      <formula>0</formula>
    </cfRule>
  </conditionalFormatting>
  <conditionalFormatting sqref="W67">
    <cfRule type="cellIs" dxfId="2557" priority="114" stopIfTrue="1" operator="equal">
      <formula>0</formula>
    </cfRule>
  </conditionalFormatting>
  <conditionalFormatting sqref="U67">
    <cfRule type="cellIs" dxfId="2556" priority="111" stopIfTrue="1" operator="equal">
      <formula>0</formula>
    </cfRule>
  </conditionalFormatting>
  <conditionalFormatting sqref="T67">
    <cfRule type="cellIs" dxfId="2555" priority="110" stopIfTrue="1" operator="equal">
      <formula>0</formula>
    </cfRule>
  </conditionalFormatting>
  <conditionalFormatting sqref="Q31:Q34">
    <cfRule type="cellIs" dxfId="2554" priority="154" stopIfTrue="1" operator="equal">
      <formula>0</formula>
    </cfRule>
  </conditionalFormatting>
  <conditionalFormatting sqref="P32">
    <cfRule type="cellIs" dxfId="2553" priority="152" stopIfTrue="1" operator="equal">
      <formula>0</formula>
    </cfRule>
  </conditionalFormatting>
  <conditionalFormatting sqref="S60">
    <cfRule type="cellIs" dxfId="2552" priority="127" stopIfTrue="1" operator="equal">
      <formula>0</formula>
    </cfRule>
  </conditionalFormatting>
  <conditionalFormatting sqref="T63:T66">
    <cfRule type="cellIs" dxfId="2551" priority="124" stopIfTrue="1" operator="equal">
      <formula>0</formula>
    </cfRule>
  </conditionalFormatting>
  <conditionalFormatting sqref="T63:T66">
    <cfRule type="cellIs" dxfId="2550" priority="119" stopIfTrue="1" operator="equal">
      <formula>0</formula>
    </cfRule>
  </conditionalFormatting>
  <conditionalFormatting sqref="P67:Q67">
    <cfRule type="cellIs" dxfId="2549" priority="121" stopIfTrue="1" operator="equal">
      <formula>0</formula>
    </cfRule>
  </conditionalFormatting>
  <conditionalFormatting sqref="V31:V34">
    <cfRule type="cellIs" dxfId="2548" priority="151" stopIfTrue="1" operator="equal">
      <formula>0</formula>
    </cfRule>
  </conditionalFormatting>
  <conditionalFormatting sqref="P31">
    <cfRule type="cellIs" dxfId="2547" priority="150" stopIfTrue="1" operator="equal">
      <formula>0</formula>
    </cfRule>
  </conditionalFormatting>
  <conditionalFormatting sqref="V67">
    <cfRule type="cellIs" dxfId="2546" priority="116" stopIfTrue="1" operator="equal">
      <formula>0</formula>
    </cfRule>
  </conditionalFormatting>
  <conditionalFormatting sqref="P67:Q67">
    <cfRule type="cellIs" dxfId="2545" priority="117" stopIfTrue="1" operator="equal">
      <formula>0</formula>
    </cfRule>
  </conditionalFormatting>
  <conditionalFormatting sqref="F35">
    <cfRule type="cellIs" dxfId="2544" priority="105" stopIfTrue="1" operator="equal">
      <formula>0</formula>
    </cfRule>
  </conditionalFormatting>
  <conditionalFormatting sqref="P35:S35">
    <cfRule type="cellIs" dxfId="2543" priority="149" stopIfTrue="1" operator="equal">
      <formula>0</formula>
    </cfRule>
  </conditionalFormatting>
  <conditionalFormatting sqref="G35">
    <cfRule type="cellIs" dxfId="2542" priority="104" stopIfTrue="1" operator="equal">
      <formula>0</formula>
    </cfRule>
  </conditionalFormatting>
  <conditionalFormatting sqref="B31 D31:E31 B28:H30 B32:F34 G31:H34">
    <cfRule type="cellIs" dxfId="2541" priority="106" stopIfTrue="1" operator="equal">
      <formula>0</formula>
    </cfRule>
  </conditionalFormatting>
  <conditionalFormatting sqref="U55:U57">
    <cfRule type="cellIs" dxfId="2540" priority="108" stopIfTrue="1" operator="equal">
      <formula>0</formula>
    </cfRule>
  </conditionalFormatting>
  <conditionalFormatting sqref="V53:W53">
    <cfRule type="cellIs" dxfId="2539" priority="134" stopIfTrue="1" operator="equal">
      <formula>0</formula>
    </cfRule>
  </conditionalFormatting>
  <conditionalFormatting sqref="B63 D63:E63 B61:H62 B64:F66 G63:H66">
    <cfRule type="cellIs" dxfId="2538" priority="102" stopIfTrue="1" operator="equal">
      <formula>0</formula>
    </cfRule>
  </conditionalFormatting>
  <conditionalFormatting sqref="B58:D59 B54:E54 F55:F59 B52:B53 E53 C55:D57">
    <cfRule type="cellIs" dxfId="2537" priority="140" stopIfTrue="1" operator="equal">
      <formula>0</formula>
    </cfRule>
  </conditionalFormatting>
  <conditionalFormatting sqref="P52">
    <cfRule type="cellIs" dxfId="2536" priority="139" stopIfTrue="1" operator="equal">
      <formula>0</formula>
    </cfRule>
  </conditionalFormatting>
  <conditionalFormatting sqref="G53:G54">
    <cfRule type="cellIs" dxfId="2535" priority="137" stopIfTrue="1" operator="equal">
      <formula>0</formula>
    </cfRule>
  </conditionalFormatting>
  <conditionalFormatting sqref="J67">
    <cfRule type="cellIs" dxfId="2534" priority="133" stopIfTrue="1" operator="equal">
      <formula>0</formula>
    </cfRule>
  </conditionalFormatting>
  <conditionalFormatting sqref="L67">
    <cfRule type="cellIs" dxfId="2533" priority="132" stopIfTrue="1" operator="equal">
      <formula>0</formula>
    </cfRule>
  </conditionalFormatting>
  <conditionalFormatting sqref="Q55:Q57">
    <cfRule type="cellIs" dxfId="2532" priority="109" stopIfTrue="1" operator="equal">
      <formula>0</formula>
    </cfRule>
  </conditionalFormatting>
  <conditionalFormatting sqref="W67">
    <cfRule type="cellIs" dxfId="2531" priority="115" stopIfTrue="1" operator="equal">
      <formula>0</formula>
    </cfRule>
  </conditionalFormatting>
  <conditionalFormatting sqref="AB21:AC24 Y21 Y15:AA20 AB15:AC16">
    <cfRule type="cellIs" dxfId="2530" priority="107" stopIfTrue="1" operator="equal">
      <formula>0</formula>
    </cfRule>
  </conditionalFormatting>
  <conditionalFormatting sqref="K67">
    <cfRule type="cellIs" dxfId="2529" priority="129" stopIfTrue="1" operator="equal">
      <formula>0</formula>
    </cfRule>
  </conditionalFormatting>
  <conditionalFormatting sqref="Q63:Q66">
    <cfRule type="cellIs" dxfId="2528" priority="122" stopIfTrue="1" operator="equal">
      <formula>0</formula>
    </cfRule>
  </conditionalFormatting>
  <conditionalFormatting sqref="I67">
    <cfRule type="cellIs" dxfId="2527" priority="130" stopIfTrue="1" operator="equal">
      <formula>0</formula>
    </cfRule>
  </conditionalFormatting>
  <conditionalFormatting sqref="T60:V60">
    <cfRule type="cellIs" dxfId="2526" priority="126" stopIfTrue="1" operator="equal">
      <formula>0</formula>
    </cfRule>
  </conditionalFormatting>
  <conditionalFormatting sqref="W60">
    <cfRule type="cellIs" dxfId="2525" priority="125" stopIfTrue="1" operator="equal">
      <formula>0</formula>
    </cfRule>
  </conditionalFormatting>
  <conditionalFormatting sqref="P64">
    <cfRule type="cellIs" dxfId="2524" priority="120" stopIfTrue="1" operator="equal">
      <formula>0</formula>
    </cfRule>
  </conditionalFormatting>
  <conditionalFormatting sqref="P63">
    <cfRule type="cellIs" dxfId="2523" priority="118" stopIfTrue="1" operator="equal">
      <formula>0</formula>
    </cfRule>
  </conditionalFormatting>
  <conditionalFormatting sqref="B67:E67">
    <cfRule type="cellIs" dxfId="2522" priority="103" stopIfTrue="1" operator="equal">
      <formula>0</formula>
    </cfRule>
  </conditionalFormatting>
  <conditionalFormatting sqref="G67">
    <cfRule type="cellIs" dxfId="2521" priority="100" stopIfTrue="1" operator="equal">
      <formula>0</formula>
    </cfRule>
  </conditionalFormatting>
  <conditionalFormatting sqref="F67">
    <cfRule type="cellIs" dxfId="2520" priority="101" stopIfTrue="1" operator="equal">
      <formula>0</formula>
    </cfRule>
  </conditionalFormatting>
  <conditionalFormatting sqref="E70:F74">
    <cfRule type="cellIs" dxfId="2519" priority="98" stopIfTrue="1" operator="equal">
      <formula>0</formula>
    </cfRule>
  </conditionalFormatting>
  <conditionalFormatting sqref="AB53:AC56 Y53 Y48:AA52 AB48:AC48">
    <cfRule type="cellIs" dxfId="2518" priority="99" stopIfTrue="1" operator="equal">
      <formula>0</formula>
    </cfRule>
  </conditionalFormatting>
  <conditionalFormatting sqref="P87:P93 N85:N92">
    <cfRule type="cellIs" dxfId="2517" priority="73" stopIfTrue="1" operator="equal">
      <formula>0</formula>
    </cfRule>
  </conditionalFormatting>
  <conditionalFormatting sqref="T61">
    <cfRule type="cellIs" dxfId="2516" priority="96" stopIfTrue="1" operator="equal">
      <formula>0</formula>
    </cfRule>
  </conditionalFormatting>
  <conditionalFormatting sqref="S67">
    <cfRule type="cellIs" dxfId="2515" priority="95" stopIfTrue="1" operator="equal">
      <formula>0</formula>
    </cfRule>
  </conditionalFormatting>
  <conditionalFormatting sqref="S67">
    <cfRule type="cellIs" dxfId="2514" priority="94" stopIfTrue="1" operator="equal">
      <formula>0</formula>
    </cfRule>
  </conditionalFormatting>
  <conditionalFormatting sqref="R67">
    <cfRule type="cellIs" dxfId="2513" priority="93" stopIfTrue="1" operator="equal">
      <formula>0</formula>
    </cfRule>
  </conditionalFormatting>
  <conditionalFormatting sqref="F83:G83">
    <cfRule type="cellIs" dxfId="2512" priority="90" stopIfTrue="1" operator="equal">
      <formula>0</formula>
    </cfRule>
  </conditionalFormatting>
  <conditionalFormatting sqref="I83">
    <cfRule type="cellIs" dxfId="2511" priority="89" stopIfTrue="1" operator="equal">
      <formula>0</formula>
    </cfRule>
  </conditionalFormatting>
  <conditionalFormatting sqref="I79:I82">
    <cfRule type="cellIs" dxfId="2510" priority="91" stopIfTrue="1" operator="equal">
      <formula>0</formula>
    </cfRule>
  </conditionalFormatting>
  <conditionalFormatting sqref="F77 F78:I78 F79:G82">
    <cfRule type="cellIs" dxfId="2509" priority="92" stopIfTrue="1" operator="equal">
      <formula>0</formula>
    </cfRule>
  </conditionalFormatting>
  <conditionalFormatting sqref="H83">
    <cfRule type="cellIs" dxfId="2508" priority="88" stopIfTrue="1" operator="equal">
      <formula>0</formula>
    </cfRule>
  </conditionalFormatting>
  <conditionalFormatting sqref="J83:K83">
    <cfRule type="cellIs" dxfId="2507" priority="85" stopIfTrue="1" operator="equal">
      <formula>0</formula>
    </cfRule>
  </conditionalFormatting>
  <conditionalFormatting sqref="M83">
    <cfRule type="cellIs" dxfId="2506" priority="84" stopIfTrue="1" operator="equal">
      <formula>0</formula>
    </cfRule>
  </conditionalFormatting>
  <conditionalFormatting sqref="M79:M82">
    <cfRule type="cellIs" dxfId="2505" priority="86" stopIfTrue="1" operator="equal">
      <formula>0</formula>
    </cfRule>
  </conditionalFormatting>
  <conditionalFormatting sqref="J78:M78 J79:K82">
    <cfRule type="cellIs" dxfId="2504" priority="87" stopIfTrue="1" operator="equal">
      <formula>0</formula>
    </cfRule>
  </conditionalFormatting>
  <conditionalFormatting sqref="L83">
    <cfRule type="cellIs" dxfId="2503" priority="83" stopIfTrue="1" operator="equal">
      <formula>0</formula>
    </cfRule>
  </conditionalFormatting>
  <conditionalFormatting sqref="N83">
    <cfRule type="cellIs" dxfId="2502" priority="82" stopIfTrue="1" operator="equal">
      <formula>0</formula>
    </cfRule>
  </conditionalFormatting>
  <conditionalFormatting sqref="N78">
    <cfRule type="cellIs" dxfId="2501" priority="78" stopIfTrue="1" operator="equal">
      <formula>0</formula>
    </cfRule>
  </conditionalFormatting>
  <conditionalFormatting sqref="N79:O79">
    <cfRule type="cellIs" dxfId="2500" priority="81" stopIfTrue="1" operator="equal">
      <formula>0</formula>
    </cfRule>
  </conditionalFormatting>
  <conditionalFormatting sqref="O79">
    <cfRule type="cellIs" dxfId="2499" priority="79" stopIfTrue="1" operator="equal">
      <formula>0</formula>
    </cfRule>
  </conditionalFormatting>
  <conditionalFormatting sqref="P79">
    <cfRule type="cellIs" dxfId="2498" priority="80" stopIfTrue="1" operator="equal">
      <formula>0</formula>
    </cfRule>
  </conditionalFormatting>
  <conditionalFormatting sqref="P78">
    <cfRule type="cellIs" dxfId="2497" priority="77" stopIfTrue="1" operator="equal">
      <formula>0</formula>
    </cfRule>
  </conditionalFormatting>
  <conditionalFormatting sqref="P79">
    <cfRule type="cellIs" dxfId="2496" priority="76" stopIfTrue="1" operator="equal">
      <formula>0</formula>
    </cfRule>
  </conditionalFormatting>
  <conditionalFormatting sqref="O79">
    <cfRule type="cellIs" dxfId="2495" priority="74" stopIfTrue="1" operator="equal">
      <formula>0</formula>
    </cfRule>
  </conditionalFormatting>
  <conditionalFormatting sqref="O78">
    <cfRule type="cellIs" dxfId="2494" priority="75" stopIfTrue="1" operator="equal">
      <formula>0</formula>
    </cfRule>
  </conditionalFormatting>
  <conditionalFormatting sqref="P86">
    <cfRule type="cellIs" dxfId="2493" priority="72" stopIfTrue="1" operator="equal">
      <formula>0</formula>
    </cfRule>
  </conditionalFormatting>
  <conditionalFormatting sqref="K90">
    <cfRule type="cellIs" dxfId="2492" priority="69" stopIfTrue="1" operator="equal">
      <formula>0</formula>
    </cfRule>
  </conditionalFormatting>
  <conditionalFormatting sqref="M87:M93 K85:K89 K91">
    <cfRule type="cellIs" dxfId="2491" priority="71" stopIfTrue="1" operator="equal">
      <formula>0</formula>
    </cfRule>
  </conditionalFormatting>
  <conditionalFormatting sqref="M86">
    <cfRule type="cellIs" dxfId="2490" priority="70" stopIfTrue="1" operator="equal">
      <formula>0</formula>
    </cfRule>
  </conditionalFormatting>
  <conditionalFormatting sqref="Q40:Q51">
    <cfRule type="cellIs" dxfId="2489" priority="51" stopIfTrue="1" operator="equal">
      <formula>0</formula>
    </cfRule>
  </conditionalFormatting>
  <conditionalFormatting sqref="E40:E51">
    <cfRule type="cellIs" dxfId="2488" priority="52" stopIfTrue="1" operator="equal">
      <formula>0</formula>
    </cfRule>
  </conditionalFormatting>
  <conditionalFormatting sqref="R40:R51">
    <cfRule type="cellIs" dxfId="2487" priority="50" stopIfTrue="1" operator="equal">
      <formula>0</formula>
    </cfRule>
  </conditionalFormatting>
  <conditionalFormatting sqref="U40:U51">
    <cfRule type="cellIs" dxfId="2486" priority="49" stopIfTrue="1" operator="equal">
      <formula>0</formula>
    </cfRule>
  </conditionalFormatting>
  <conditionalFormatting sqref="V40:V51">
    <cfRule type="cellIs" dxfId="2485" priority="48" stopIfTrue="1" operator="equal">
      <formula>0</formula>
    </cfRule>
  </conditionalFormatting>
  <conditionalFormatting sqref="E55:E59">
    <cfRule type="cellIs" dxfId="2484" priority="47" stopIfTrue="1" operator="equal">
      <formula>0</formula>
    </cfRule>
  </conditionalFormatting>
  <conditionalFormatting sqref="R55:R59">
    <cfRule type="cellIs" dxfId="2483" priority="46" stopIfTrue="1" operator="equal">
      <formula>0</formula>
    </cfRule>
  </conditionalFormatting>
  <conditionalFormatting sqref="V55:V59">
    <cfRule type="cellIs" dxfId="2482" priority="45" stopIfTrue="1" operator="equal">
      <formula>0</formula>
    </cfRule>
  </conditionalFormatting>
  <conditionalFormatting sqref="M67">
    <cfRule type="cellIs" dxfId="2481" priority="44" stopIfTrue="1" operator="equal">
      <formula>0</formula>
    </cfRule>
  </conditionalFormatting>
  <conditionalFormatting sqref="W63:W66">
    <cfRule type="cellIs" dxfId="2480" priority="43" stopIfTrue="1" operator="equal">
      <formula>0</formula>
    </cfRule>
  </conditionalFormatting>
  <conditionalFormatting sqref="S63:S66">
    <cfRule type="cellIs" dxfId="2479" priority="42" stopIfTrue="1" operator="equal">
      <formula>0</formula>
    </cfRule>
  </conditionalFormatting>
  <conditionalFormatting sqref="H55:H57">
    <cfRule type="cellIs" dxfId="2478" priority="41" stopIfTrue="1" operator="equal">
      <formula>0</formula>
    </cfRule>
  </conditionalFormatting>
  <conditionalFormatting sqref="T31:T34">
    <cfRule type="cellIs" dxfId="2477" priority="40" stopIfTrue="1" operator="equal">
      <formula>0</formula>
    </cfRule>
  </conditionalFormatting>
  <conditionalFormatting sqref="F38:F39">
    <cfRule type="cellIs" dxfId="2476" priority="39" stopIfTrue="1" operator="equal">
      <formula>0</formula>
    </cfRule>
  </conditionalFormatting>
  <conditionalFormatting sqref="H38:I39">
    <cfRule type="cellIs" dxfId="2475" priority="38" stopIfTrue="1" operator="equal">
      <formula>0</formula>
    </cfRule>
  </conditionalFormatting>
  <conditionalFormatting sqref="P38:Q38">
    <cfRule type="cellIs" dxfId="2474" priority="37" stopIfTrue="1" operator="equal">
      <formula>0</formula>
    </cfRule>
  </conditionalFormatting>
  <conditionalFormatting sqref="U38">
    <cfRule type="cellIs" dxfId="2473" priority="36" stopIfTrue="1" operator="equal">
      <formula>0</formula>
    </cfRule>
  </conditionalFormatting>
  <conditionalFormatting sqref="T38">
    <cfRule type="cellIs" dxfId="2472" priority="35" stopIfTrue="1" operator="equal">
      <formula>0</formula>
    </cfRule>
  </conditionalFormatting>
  <conditionalFormatting sqref="I53:I54">
    <cfRule type="cellIs" dxfId="2471" priority="33" stopIfTrue="1" operator="equal">
      <formula>0</formula>
    </cfRule>
  </conditionalFormatting>
  <conditionalFormatting sqref="F53:F54">
    <cfRule type="cellIs" dxfId="2470" priority="34" stopIfTrue="1" operator="equal">
      <formula>0</formula>
    </cfRule>
  </conditionalFormatting>
  <conditionalFormatting sqref="P53:Q53">
    <cfRule type="cellIs" dxfId="2469" priority="32" stopIfTrue="1" operator="equal">
      <formula>0</formula>
    </cfRule>
  </conditionalFormatting>
  <conditionalFormatting sqref="U53">
    <cfRule type="cellIs" dxfId="2468" priority="31" stopIfTrue="1" operator="equal">
      <formula>0</formula>
    </cfRule>
  </conditionalFormatting>
  <conditionalFormatting sqref="T53">
    <cfRule type="cellIs" dxfId="2467" priority="30" stopIfTrue="1" operator="equal">
      <formula>0</formula>
    </cfRule>
  </conditionalFormatting>
  <conditionalFormatting sqref="B60:H60">
    <cfRule type="cellIs" dxfId="2466" priority="29" stopIfTrue="1" operator="equal">
      <formula>0</formula>
    </cfRule>
  </conditionalFormatting>
  <conditionalFormatting sqref="I60:O60">
    <cfRule type="cellIs" dxfId="2465" priority="28" stopIfTrue="1" operator="equal">
      <formula>0</formula>
    </cfRule>
  </conditionalFormatting>
  <conditionalFormatting sqref="Y47:AC47">
    <cfRule type="cellIs" dxfId="2464" priority="27" stopIfTrue="1" operator="equal">
      <formula>0</formula>
    </cfRule>
  </conditionalFormatting>
  <conditionalFormatting sqref="N80">
    <cfRule type="cellIs" dxfId="2463" priority="26" stopIfTrue="1" operator="equal">
      <formula>0</formula>
    </cfRule>
  </conditionalFormatting>
  <conditionalFormatting sqref="H53:H54">
    <cfRule type="cellIs" dxfId="2462" priority="25" stopIfTrue="1" operator="equal">
      <formula>0</formula>
    </cfRule>
  </conditionalFormatting>
  <conditionalFormatting sqref="C53:D53">
    <cfRule type="cellIs" dxfId="2461" priority="24" stopIfTrue="1" operator="equal">
      <formula>0</formula>
    </cfRule>
  </conditionalFormatting>
  <conditionalFormatting sqref="B55:B57">
    <cfRule type="cellIs" dxfId="2460" priority="23" stopIfTrue="1" operator="equal">
      <formula>0</formula>
    </cfRule>
  </conditionalFormatting>
  <conditionalFormatting sqref="O1">
    <cfRule type="cellIs" dxfId="2459" priority="22" stopIfTrue="1" operator="equal">
      <formula>0</formula>
    </cfRule>
  </conditionalFormatting>
  <conditionalFormatting sqref="B93:C93">
    <cfRule type="cellIs" dxfId="134" priority="7" stopIfTrue="1" operator="equal">
      <formula>0</formula>
    </cfRule>
  </conditionalFormatting>
  <conditionalFormatting sqref="D88:D92">
    <cfRule type="cellIs" dxfId="133" priority="9" stopIfTrue="1" operator="equal">
      <formula>0</formula>
    </cfRule>
  </conditionalFormatting>
  <conditionalFormatting sqref="D93">
    <cfRule type="cellIs" dxfId="132" priority="8" stopIfTrue="1" operator="equal">
      <formula>0</formula>
    </cfRule>
  </conditionalFormatting>
  <conditionalFormatting sqref="G93">
    <cfRule type="cellIs" dxfId="131" priority="6" stopIfTrue="1" operator="equal">
      <formula>0</formula>
    </cfRule>
  </conditionalFormatting>
  <conditionalFormatting sqref="H93:I93">
    <cfRule type="cellIs" dxfId="130" priority="4" stopIfTrue="1" operator="equal">
      <formula>0</formula>
    </cfRule>
  </conditionalFormatting>
  <conditionalFormatting sqref="J93">
    <cfRule type="cellIs" dxfId="129" priority="5" stopIfTrue="1" operator="equal">
      <formula>0</formula>
    </cfRule>
  </conditionalFormatting>
  <conditionalFormatting sqref="E93:F93">
    <cfRule type="cellIs" dxfId="128" priority="3" stopIfTrue="1" operator="equal">
      <formula>0</formula>
    </cfRule>
  </conditionalFormatting>
  <conditionalFormatting sqref="G88:G92">
    <cfRule type="cellIs" dxfId="127" priority="2" stopIfTrue="1" operator="equal">
      <formula>0</formula>
    </cfRule>
  </conditionalFormatting>
  <conditionalFormatting sqref="J88:J92">
    <cfRule type="cellIs" dxfId="126"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9811B7C3-F507-42D9-85A3-C73667E6389B}"/>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96240B96-75A5-4BA8-A0AF-948AE561489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7FDCDCE2-82F1-4777-83EC-031105BBE7FC}"/>
    <dataValidation allowBlank="1" showInputMessage="1" showErrorMessage="1" prompt="Update the number of total pages." sqref="A94:W94" xr:uid="{FE253223-D5B3-4F61-94CC-14FB815C763C}"/>
    <dataValidation allowBlank="1" showInputMessage="1" showErrorMessage="1" prompt="Enter the number(s) and length(s) of 6&quot; DIP lateral replacements from the sewer to the curb trap._x000a_" sqref="E87" xr:uid="{53DCAA2C-9D64-4B33-909A-1E6717D226E9}"/>
    <dataValidation allowBlank="1" showInputMessage="1" showErrorMessage="1" prompt="Enter the number of manholes by kind." sqref="K85:M85" xr:uid="{34C479A5-9DA8-46F5-BC66-789C35E7A256}"/>
    <dataValidation allowBlank="1" showInputMessage="1" showErrorMessage="1" prompt="Enter the number of proposed inlets by size/type and the number of existing inlets to be abandoned." sqref="N85:P85" xr:uid="{067530AA-A9F9-4D53-A592-D9048647482D}"/>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8D3F4B67-75D9-4B2B-B7F4-2B48C871F97C}"/>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C942C83C-C517-4084-AA49-8F5BF5316EC1}"/>
    <dataValidation allowBlank="1" showInputMessage="1" showErrorMessage="1" prompt="Enter the number of ramps triggered by the sewer reconstruction or lining. " sqref="N80:P80" xr:uid="{E00FDC2C-E07A-400B-8A29-CA52AB2479B3}"/>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0D3CEC34-AF5B-4B8F-BFFF-A9903FECD837}"/>
    <dataValidation allowBlank="1" showInputMessage="1" showErrorMessage="1" prompt="Enter length and width of driveway disturbed. Depending on the area disturbed relative to the total area of the driveway, the driveway may have to be partially or fully replaced." sqref="J77:M77" xr:uid="{87D1E6E8-3F80-4E26-899B-6C1AD8BF10FA}"/>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C31C34F6-879F-456F-819F-5634B4812420}"/>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A2D6C8F5-0BC2-4A13-9A8E-ACD9003424D7}"/>
    <dataValidation allowBlank="1" showInputMessage="1" showErrorMessage="1" prompt="Enter the number of existing manholes to be lined." sqref="T70:V70" xr:uid="{44A68F3D-D1A8-4236-A371-17199B3E8AAF}"/>
    <dataValidation allowBlank="1" showInputMessage="1" showErrorMessage="1" prompt="Enter the size, material, and length of the existing sewer(s) to be lined." sqref="N70" xr:uid="{8942C38C-15E5-4238-84E7-139C7FFBF933}"/>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FA5FF40B-4584-451C-8A41-FA7C4988A3EC}"/>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E11766D1-62FF-4067-AB56-C6E8A2276084}"/>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FAE28253-13CF-4C87-80CD-534970BA3896}"/>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FA4C93DD-905E-4C0A-80AF-6D49CEA04E16}"/>
    <dataValidation allowBlank="1" showInputMessage="1" showErrorMessage="1" prompt="Enter pipe size, length and base factor for sewers in State Routes._x000a__x000a_NOTE: Base factor is base width for State 10&quot; Concrete Base / 9." sqref="P61:S61" xr:uid="{2077D36D-F002-45CE-A8EB-14960D8CECA2}"/>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8DD78BD5-D705-4F70-92D0-45C45D0B5FB2}"/>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64DFB875-8E24-4C9B-B49C-76FD11009FF0}"/>
    <dataValidation allowBlank="1" showInputMessage="1" showErrorMessage="1" prompt="Surface Width (ft) = Trench Width (ft) + 2 feet. _x000a__x000a_NOTE: 2 feet is the total surface cutback for trenches in State Routes, it accounts for 1 foot cutback to each side of the trench." sqref="U38:U39 U53:U54" xr:uid="{EC1CE2E1-5EAA-4149-A80A-C43E63C888AF}"/>
    <dataValidation allowBlank="1" showInputMessage="1" showErrorMessage="1" prompt="Enter linear feet of pipe by size in State Routes, EXCLUDING within intersections. _x000a_" sqref="T38:T39 T53:T54" xr:uid="{2CA3FA3F-33DA-4064-8BAE-B3B2E5E02BFB}"/>
    <dataValidation allowBlank="1" showInputMessage="1" showErrorMessage="1" prompt="Base Width (ft) = Trench Width (ft) + 2 feet. _x000a__x000a_NOTE: 2 feet is the total base cutback for trenches in State Routes, it accounts for 1 foot cutback to each side of the trench." sqref="Q38:Q39 Q53:Q54" xr:uid="{6B9A447F-2653-456C-90FC-7E6ED52D8D67}"/>
    <dataValidation allowBlank="1" showInputMessage="1" showErrorMessage="1" prompt="Enter linear feet of pipe by size in State Routes, including within intersections. _x000a_NOTE: don't include pipe outside of cartway." sqref="P38:P39 P53:P54" xr:uid="{00FB259F-688E-4C5E-9658-3920BC9D12B9}"/>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0D23BDD7-BD76-45BF-8C82-594F8088A0CA}"/>
    <dataValidation allowBlank="1" showInputMessage="1" showErrorMessage="1" prompt="Enter pipe size, length and paving factor for pipes within intersections. _x000a__x000a_*Factor = surface width (ft) / 9; _x000a_where surface width = trench width + base cutbacks + surface cutbacks." sqref="P29:W29" xr:uid="{F3CFA3F9-C3F0-4144-A239-C2CAE98CFF41}"/>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5499D884-D192-4584-99B8-22685A475BFC}"/>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8A5387ED-D75D-4321-86E2-9C38CB9A9846}"/>
    <dataValidation allowBlank="1" showInputMessage="1" showErrorMessage="1" prompt="Base width = Trench Width (ft) + base cutbacks on both sides (ft). _x000a_NOTE: base cutbacks are 9&quot; for trench widths less than 3 feet and 12&quot; for trench width 3 feet and greater." sqref="Q21:Q22" xr:uid="{F5CD67E1-96BF-4436-A1B4-308E3A166F58}"/>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AF599C1A-A193-4DA7-8597-B133B72C3725}"/>
    <dataValidation allowBlank="1" showInputMessage="1" showErrorMessage="1" prompt="Surface Width (ft) = Base Width (ft) + 1 foot. _x000a__x000a_NOTE: 1 foot is the total surface cutback beyond the base cutback, it accounts for 6 inches to each side of the trench." sqref="U6:U7 U21:U22" xr:uid="{B34DD9E6-7FD0-45A4-941D-10EA4086A6AB}"/>
    <dataValidation allowBlank="1" showInputMessage="1" showErrorMessage="1" prompt="Enter linear feet of pipe by size in City Streets, EXCLUDING within intersections. _x000a_" sqref="T6:T7 T21:T22" xr:uid="{E2E42D97-38FB-448C-995B-16BFC25BF6A2}"/>
    <dataValidation allowBlank="1" showInputMessage="1" showErrorMessage="1" prompt="Base Width (ft) = Trench Width (ft) + 2 feet. _x000a__x000a_NOTE: 2 feet is the total base cutback for trench widths 3 feet and greater, it accounts for 1 foot cutback to each side of the trench." sqref="Q6:Q7" xr:uid="{10D61888-C785-4393-B9EB-9CF4853BF5A5}"/>
    <dataValidation allowBlank="1" showInputMessage="1" showErrorMessage="1" prompt="Enter linear feet of pipe by size in City Streets, including within intersections. _x000a_NOTE: don't include pipe outside of cartway." sqref="P6:P7 P21:P22" xr:uid="{91220B90-8565-44C8-95B2-FCDA3243870B}"/>
    <dataValidation allowBlank="1" showInputMessage="1" showErrorMessage="1" prompt="Enter linear feet of pipe by size." sqref="I6:I7 I21:I22 I38:I39 I53:I54" xr:uid="{DCA4E92F-68D2-4A5B-87A9-69BE86F4C0BB}"/>
    <dataValidation allowBlank="1" showInputMessage="1" showErrorMessage="1" prompt="Trench widths are on page 2 of the Standard Details for Sewers handbook, denoted by H._x000a_" sqref="H6:H7 H38:H39" xr:uid="{2A76B717-74AC-4F8B-8441-BA4958C60D56}"/>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13DD87D9-D868-4BB8-8FB7-648CC0A6EF28}"/>
    <dataValidation allowBlank="1" showInputMessage="1" showErrorMessage="1" prompt="Enter upstream and downstream depths measured from surface to invert of pipe." sqref="C38:D38 C6:D6" xr:uid="{9A34E7E5-ABD4-4F63-9F1B-D460906A1E4E}"/>
  </dataValidations>
  <pageMargins left="0.25" right="0.25" top="0.75" bottom="0.75" header="0.3" footer="0.3"/>
  <pageSetup paperSize="17" scale="5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8992-D55A-4865-B91B-297FBE955168}">
  <sheetPr>
    <pageSetUpPr fitToPage="1"/>
  </sheetPr>
  <dimension ref="A1:AF94"/>
  <sheetViews>
    <sheetView showZeros="0" zoomScale="85" zoomScaleNormal="85" workbookViewId="0">
      <pane ySplit="1" topLeftCell="A65" activePane="bottomLeft" state="frozen"/>
      <selection pane="bottomLeft" activeCell="E99" sqref="E99"/>
    </sheetView>
  </sheetViews>
  <sheetFormatPr defaultRowHeight="15" x14ac:dyDescent="0.25"/>
  <cols>
    <col min="1" max="1" width="9.140625" customWidth="1"/>
    <col min="2" max="2" width="10.85546875" customWidth="1"/>
    <col min="3" max="3" width="11.5703125" customWidth="1"/>
    <col min="4" max="4" width="12.7109375" bestFit="1" customWidth="1"/>
    <col min="5" max="5" width="11.28515625" customWidth="1"/>
    <col min="6" max="6" width="12"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24"/>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24"/>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308</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2450" priority="190" stopIfTrue="1" operator="equal">
      <formula>0</formula>
    </cfRule>
  </conditionalFormatting>
  <conditionalFormatting sqref="K1">
    <cfRule type="cellIs" dxfId="2449" priority="188" stopIfTrue="1" operator="equal">
      <formula>0</formula>
    </cfRule>
  </conditionalFormatting>
  <conditionalFormatting sqref="D1 B1">
    <cfRule type="cellIs" dxfId="2448" priority="189" stopIfTrue="1" operator="equal">
      <formula>0</formula>
    </cfRule>
  </conditionalFormatting>
  <conditionalFormatting sqref="Z1">
    <cfRule type="cellIs" dxfId="2447" priority="187" stopIfTrue="1" operator="equal">
      <formula>0</formula>
    </cfRule>
  </conditionalFormatting>
  <conditionalFormatting sqref="A2 D2 L2">
    <cfRule type="cellIs" dxfId="2446" priority="186" stopIfTrue="1" operator="equal">
      <formula>0</formula>
    </cfRule>
  </conditionalFormatting>
  <conditionalFormatting sqref="K2">
    <cfRule type="cellIs" dxfId="2445" priority="185" stopIfTrue="1" operator="equal">
      <formula>0</formula>
    </cfRule>
  </conditionalFormatting>
  <conditionalFormatting sqref="R77 W78:W92 R78:U92">
    <cfRule type="cellIs" dxfId="2444" priority="184" stopIfTrue="1" operator="equal">
      <formula>0</formula>
    </cfRule>
  </conditionalFormatting>
  <conditionalFormatting sqref="Z1">
    <cfRule type="cellIs" dxfId="2443" priority="183" stopIfTrue="1" operator="equal">
      <formula>0</formula>
    </cfRule>
  </conditionalFormatting>
  <conditionalFormatting sqref="B83:C83">
    <cfRule type="cellIs" dxfId="2442" priority="180" stopIfTrue="1" operator="equal">
      <formula>0</formula>
    </cfRule>
  </conditionalFormatting>
  <conditionalFormatting sqref="E83">
    <cfRule type="cellIs" dxfId="2441" priority="179" stopIfTrue="1" operator="equal">
      <formula>0</formula>
    </cfRule>
  </conditionalFormatting>
  <conditionalFormatting sqref="E79:E82">
    <cfRule type="cellIs" dxfId="2440" priority="181" stopIfTrue="1" operator="equal">
      <formula>0</formula>
    </cfRule>
  </conditionalFormatting>
  <conditionalFormatting sqref="B77 B78:E78 B79:C82">
    <cfRule type="cellIs" dxfId="2439" priority="182" stopIfTrue="1" operator="equal">
      <formula>0</formula>
    </cfRule>
  </conditionalFormatting>
  <conditionalFormatting sqref="D83">
    <cfRule type="cellIs" dxfId="2438" priority="178" stopIfTrue="1" operator="equal">
      <formula>0</formula>
    </cfRule>
  </conditionalFormatting>
  <conditionalFormatting sqref="J77">
    <cfRule type="cellIs" dxfId="2437" priority="177" stopIfTrue="1" operator="equal">
      <formula>0</formula>
    </cfRule>
  </conditionalFormatting>
  <conditionalFormatting sqref="B20 B21:E22 B23:F27">
    <cfRule type="cellIs" dxfId="2436" priority="176" stopIfTrue="1" operator="equal">
      <formula>0</formula>
    </cfRule>
  </conditionalFormatting>
  <conditionalFormatting sqref="P20">
    <cfRule type="cellIs" dxfId="2435" priority="175" stopIfTrue="1" operator="equal">
      <formula>0</formula>
    </cfRule>
  </conditionalFormatting>
  <conditionalFormatting sqref="T20">
    <cfRule type="cellIs" dxfId="2434" priority="174" stopIfTrue="1" operator="equal">
      <formula>0</formula>
    </cfRule>
  </conditionalFormatting>
  <conditionalFormatting sqref="X67:AA67">
    <cfRule type="cellIs" dxfId="2433" priority="173" stopIfTrue="1" operator="equal">
      <formula>0</formula>
    </cfRule>
  </conditionalFormatting>
  <conditionalFormatting sqref="F21:I22">
    <cfRule type="cellIs" dxfId="2432" priority="172" stopIfTrue="1" operator="equal">
      <formula>0</formula>
    </cfRule>
  </conditionalFormatting>
  <conditionalFormatting sqref="T21">
    <cfRule type="cellIs" dxfId="2431" priority="167" stopIfTrue="1" operator="equal">
      <formula>0</formula>
    </cfRule>
  </conditionalFormatting>
  <conditionalFormatting sqref="U21:W21">
    <cfRule type="cellIs" dxfId="2430" priority="168" stopIfTrue="1" operator="equal">
      <formula>0</formula>
    </cfRule>
  </conditionalFormatting>
  <conditionalFormatting sqref="I31 K31:L31 I28:O30 I32:M34 N31:O34">
    <cfRule type="cellIs" dxfId="2429" priority="171" stopIfTrue="1" operator="equal">
      <formula>0</formula>
    </cfRule>
  </conditionalFormatting>
  <conditionalFormatting sqref="P21:S21">
    <cfRule type="cellIs" dxfId="2428" priority="170" stopIfTrue="1" operator="equal">
      <formula>0</formula>
    </cfRule>
  </conditionalFormatting>
  <conditionalFormatting sqref="T6">
    <cfRule type="cellIs" dxfId="2427" priority="169" stopIfTrue="1" operator="equal">
      <formula>0</formula>
    </cfRule>
  </conditionalFormatting>
  <conditionalFormatting sqref="P35:S35">
    <cfRule type="cellIs" dxfId="2426" priority="153" stopIfTrue="1" operator="equal">
      <formula>0</formula>
    </cfRule>
  </conditionalFormatting>
  <conditionalFormatting sqref="Q63:Q66">
    <cfRule type="cellIs" dxfId="2425" priority="123" stopIfTrue="1" operator="equal">
      <formula>0</formula>
    </cfRule>
  </conditionalFormatting>
  <conditionalFormatting sqref="B35:E35">
    <cfRule type="cellIs" dxfId="2424" priority="166" stopIfTrue="1" operator="equal">
      <formula>0</formula>
    </cfRule>
  </conditionalFormatting>
  <conditionalFormatting sqref="T35">
    <cfRule type="cellIs" dxfId="2423" priority="142" stopIfTrue="1" operator="equal">
      <formula>0</formula>
    </cfRule>
  </conditionalFormatting>
  <conditionalFormatting sqref="W35">
    <cfRule type="cellIs" dxfId="2422" priority="147" stopIfTrue="1" operator="equal">
      <formula>0</formula>
    </cfRule>
  </conditionalFormatting>
  <conditionalFormatting sqref="W35">
    <cfRule type="cellIs" dxfId="2421" priority="146" stopIfTrue="1" operator="equal">
      <formula>0</formula>
    </cfRule>
  </conditionalFormatting>
  <conditionalFormatting sqref="U35">
    <cfRule type="cellIs" dxfId="2420" priority="144" stopIfTrue="1" operator="equal">
      <formula>0</formula>
    </cfRule>
  </conditionalFormatting>
  <conditionalFormatting sqref="U35">
    <cfRule type="cellIs" dxfId="2419" priority="143" stopIfTrue="1" operator="equal">
      <formula>0</formula>
    </cfRule>
  </conditionalFormatting>
  <conditionalFormatting sqref="J35">
    <cfRule type="cellIs" dxfId="2418" priority="165" stopIfTrue="1" operator="equal">
      <formula>0</formula>
    </cfRule>
  </conditionalFormatting>
  <conditionalFormatting sqref="P37 T37 B37 G58:Q59 J53:O54 B38:E39 V38:W38 P61 B40:D51 G55:G57 S55:T56 F40:P51 S40:T51 W40:W51 T58:U59 T57 S57:S59 W55:W59 I55:P57 G38:G39 J38:O39 R38:S38">
    <cfRule type="cellIs" dxfId="2417" priority="141" stopIfTrue="1" operator="equal">
      <formula>0</formula>
    </cfRule>
  </conditionalFormatting>
  <conditionalFormatting sqref="U67">
    <cfRule type="cellIs" dxfId="2416" priority="112" stopIfTrue="1" operator="equal">
      <formula>0</formula>
    </cfRule>
  </conditionalFormatting>
  <conditionalFormatting sqref="V67">
    <cfRule type="cellIs" dxfId="2415" priority="113" stopIfTrue="1" operator="equal">
      <formula>0</formula>
    </cfRule>
  </conditionalFormatting>
  <conditionalFormatting sqref="V35">
    <cfRule type="cellIs" dxfId="2414" priority="145" stopIfTrue="1" operator="equal">
      <formula>0</formula>
    </cfRule>
  </conditionalFormatting>
  <conditionalFormatting sqref="V35">
    <cfRule type="cellIs" dxfId="2413" priority="148" stopIfTrue="1" operator="equal">
      <formula>0</formula>
    </cfRule>
  </conditionalFormatting>
  <conditionalFormatting sqref="I63 K63:L63 I61:O62 I64:M66 N63:O66">
    <cfRule type="cellIs" dxfId="2412" priority="136" stopIfTrue="1" operator="equal">
      <formula>0</formula>
    </cfRule>
  </conditionalFormatting>
  <conditionalFormatting sqref="R53:S53">
    <cfRule type="cellIs" dxfId="2411" priority="135" stopIfTrue="1" operator="equal">
      <formula>0</formula>
    </cfRule>
  </conditionalFormatting>
  <conditionalFormatting sqref="L35:M35">
    <cfRule type="cellIs" dxfId="2410" priority="164" stopIfTrue="1" operator="equal">
      <formula>0</formula>
    </cfRule>
  </conditionalFormatting>
  <conditionalFormatting sqref="N35">
    <cfRule type="cellIs" dxfId="2409" priority="163" stopIfTrue="1" operator="equal">
      <formula>0</formula>
    </cfRule>
  </conditionalFormatting>
  <conditionalFormatting sqref="T52">
    <cfRule type="cellIs" dxfId="2408" priority="138" stopIfTrue="1" operator="equal">
      <formula>0</formula>
    </cfRule>
  </conditionalFormatting>
  <conditionalFormatting sqref="V31:V34">
    <cfRule type="cellIs" dxfId="2407" priority="156" stopIfTrue="1" operator="equal">
      <formula>0</formula>
    </cfRule>
  </conditionalFormatting>
  <conditionalFormatting sqref="I35">
    <cfRule type="cellIs" dxfId="2406" priority="162" stopIfTrue="1" operator="equal">
      <formula>0</formula>
    </cfRule>
  </conditionalFormatting>
  <conditionalFormatting sqref="K70:L71 K74:L74 H73">
    <cfRule type="cellIs" dxfId="2405" priority="97" stopIfTrue="1" operator="equal">
      <formula>0</formula>
    </cfRule>
  </conditionalFormatting>
  <conditionalFormatting sqref="K35">
    <cfRule type="cellIs" dxfId="2404" priority="161" stopIfTrue="1" operator="equal">
      <formula>0</formula>
    </cfRule>
  </conditionalFormatting>
  <conditionalFormatting sqref="P28:R28">
    <cfRule type="cellIs" dxfId="2403" priority="160" stopIfTrue="1" operator="equal">
      <formula>0</formula>
    </cfRule>
  </conditionalFormatting>
  <conditionalFormatting sqref="S28">
    <cfRule type="cellIs" dxfId="2402" priority="159" stopIfTrue="1" operator="equal">
      <formula>0</formula>
    </cfRule>
  </conditionalFormatting>
  <conditionalFormatting sqref="T28:V28">
    <cfRule type="cellIs" dxfId="2401" priority="158" stopIfTrue="1" operator="equal">
      <formula>0</formula>
    </cfRule>
  </conditionalFormatting>
  <conditionalFormatting sqref="W28">
    <cfRule type="cellIs" dxfId="2400" priority="157" stopIfTrue="1" operator="equal">
      <formula>0</formula>
    </cfRule>
  </conditionalFormatting>
  <conditionalFormatting sqref="N67">
    <cfRule type="cellIs" dxfId="2399" priority="131" stopIfTrue="1" operator="equal">
      <formula>0</formula>
    </cfRule>
  </conditionalFormatting>
  <conditionalFormatting sqref="P60:R60">
    <cfRule type="cellIs" dxfId="2398" priority="128" stopIfTrue="1" operator="equal">
      <formula>0</formula>
    </cfRule>
  </conditionalFormatting>
  <conditionalFormatting sqref="Q31:Q34">
    <cfRule type="cellIs" dxfId="2397" priority="155" stopIfTrue="1" operator="equal">
      <formula>0</formula>
    </cfRule>
  </conditionalFormatting>
  <conditionalFormatting sqref="W67">
    <cfRule type="cellIs" dxfId="2396" priority="114" stopIfTrue="1" operator="equal">
      <formula>0</formula>
    </cfRule>
  </conditionalFormatting>
  <conditionalFormatting sqref="U67">
    <cfRule type="cellIs" dxfId="2395" priority="111" stopIfTrue="1" operator="equal">
      <formula>0</formula>
    </cfRule>
  </conditionalFormatting>
  <conditionalFormatting sqref="T67">
    <cfRule type="cellIs" dxfId="2394" priority="110" stopIfTrue="1" operator="equal">
      <formula>0</formula>
    </cfRule>
  </conditionalFormatting>
  <conditionalFormatting sqref="Q31:Q34">
    <cfRule type="cellIs" dxfId="2393" priority="154" stopIfTrue="1" operator="equal">
      <formula>0</formula>
    </cfRule>
  </conditionalFormatting>
  <conditionalFormatting sqref="P32">
    <cfRule type="cellIs" dxfId="2392" priority="152" stopIfTrue="1" operator="equal">
      <formula>0</formula>
    </cfRule>
  </conditionalFormatting>
  <conditionalFormatting sqref="S60">
    <cfRule type="cellIs" dxfId="2391" priority="127" stopIfTrue="1" operator="equal">
      <formula>0</formula>
    </cfRule>
  </conditionalFormatting>
  <conditionalFormatting sqref="T63:T66">
    <cfRule type="cellIs" dxfId="2390" priority="124" stopIfTrue="1" operator="equal">
      <formula>0</formula>
    </cfRule>
  </conditionalFormatting>
  <conditionalFormatting sqref="T63:T66">
    <cfRule type="cellIs" dxfId="2389" priority="119" stopIfTrue="1" operator="equal">
      <formula>0</formula>
    </cfRule>
  </conditionalFormatting>
  <conditionalFormatting sqref="P67:Q67">
    <cfRule type="cellIs" dxfId="2388" priority="121" stopIfTrue="1" operator="equal">
      <formula>0</formula>
    </cfRule>
  </conditionalFormatting>
  <conditionalFormatting sqref="V31:V34">
    <cfRule type="cellIs" dxfId="2387" priority="151" stopIfTrue="1" operator="equal">
      <formula>0</formula>
    </cfRule>
  </conditionalFormatting>
  <conditionalFormatting sqref="P31">
    <cfRule type="cellIs" dxfId="2386" priority="150" stopIfTrue="1" operator="equal">
      <formula>0</formula>
    </cfRule>
  </conditionalFormatting>
  <conditionalFormatting sqref="V67">
    <cfRule type="cellIs" dxfId="2385" priority="116" stopIfTrue="1" operator="equal">
      <formula>0</formula>
    </cfRule>
  </conditionalFormatting>
  <conditionalFormatting sqref="P67:Q67">
    <cfRule type="cellIs" dxfId="2384" priority="117" stopIfTrue="1" operator="equal">
      <formula>0</formula>
    </cfRule>
  </conditionalFormatting>
  <conditionalFormatting sqref="F35">
    <cfRule type="cellIs" dxfId="2383" priority="105" stopIfTrue="1" operator="equal">
      <formula>0</formula>
    </cfRule>
  </conditionalFormatting>
  <conditionalFormatting sqref="P35:S35">
    <cfRule type="cellIs" dxfId="2382" priority="149" stopIfTrue="1" operator="equal">
      <formula>0</formula>
    </cfRule>
  </conditionalFormatting>
  <conditionalFormatting sqref="G35">
    <cfRule type="cellIs" dxfId="2381" priority="104" stopIfTrue="1" operator="equal">
      <formula>0</formula>
    </cfRule>
  </conditionalFormatting>
  <conditionalFormatting sqref="B31 D31:E31 B28:H30 B32:F34 G31:H34">
    <cfRule type="cellIs" dxfId="2380" priority="106" stopIfTrue="1" operator="equal">
      <formula>0</formula>
    </cfRule>
  </conditionalFormatting>
  <conditionalFormatting sqref="U55:U57">
    <cfRule type="cellIs" dxfId="2379" priority="108" stopIfTrue="1" operator="equal">
      <formula>0</formula>
    </cfRule>
  </conditionalFormatting>
  <conditionalFormatting sqref="V53:W53">
    <cfRule type="cellIs" dxfId="2378" priority="134" stopIfTrue="1" operator="equal">
      <formula>0</formula>
    </cfRule>
  </conditionalFormatting>
  <conditionalFormatting sqref="B63 D63:E63 B61:H62 B64:F66 G63:H66">
    <cfRule type="cellIs" dxfId="2377" priority="102" stopIfTrue="1" operator="equal">
      <formula>0</formula>
    </cfRule>
  </conditionalFormatting>
  <conditionalFormatting sqref="B58:D59 B54:E54 F55:F59 B52:B53 E53 C55:D57">
    <cfRule type="cellIs" dxfId="2376" priority="140" stopIfTrue="1" operator="equal">
      <formula>0</formula>
    </cfRule>
  </conditionalFormatting>
  <conditionalFormatting sqref="P52">
    <cfRule type="cellIs" dxfId="2375" priority="139" stopIfTrue="1" operator="equal">
      <formula>0</formula>
    </cfRule>
  </conditionalFormatting>
  <conditionalFormatting sqref="G53:G54">
    <cfRule type="cellIs" dxfId="2374" priority="137" stopIfTrue="1" operator="equal">
      <formula>0</formula>
    </cfRule>
  </conditionalFormatting>
  <conditionalFormatting sqref="J67">
    <cfRule type="cellIs" dxfId="2373" priority="133" stopIfTrue="1" operator="equal">
      <formula>0</formula>
    </cfRule>
  </conditionalFormatting>
  <conditionalFormatting sqref="L67">
    <cfRule type="cellIs" dxfId="2372" priority="132" stopIfTrue="1" operator="equal">
      <formula>0</formula>
    </cfRule>
  </conditionalFormatting>
  <conditionalFormatting sqref="Q55:Q57">
    <cfRule type="cellIs" dxfId="2371" priority="109" stopIfTrue="1" operator="equal">
      <formula>0</formula>
    </cfRule>
  </conditionalFormatting>
  <conditionalFormatting sqref="W67">
    <cfRule type="cellIs" dxfId="2370" priority="115" stopIfTrue="1" operator="equal">
      <formula>0</formula>
    </cfRule>
  </conditionalFormatting>
  <conditionalFormatting sqref="AB21:AC24 Y21 Y15:AA20 AB15:AC16">
    <cfRule type="cellIs" dxfId="2369" priority="107" stopIfTrue="1" operator="equal">
      <formula>0</formula>
    </cfRule>
  </conditionalFormatting>
  <conditionalFormatting sqref="K67">
    <cfRule type="cellIs" dxfId="2368" priority="129" stopIfTrue="1" operator="equal">
      <formula>0</formula>
    </cfRule>
  </conditionalFormatting>
  <conditionalFormatting sqref="Q63:Q66">
    <cfRule type="cellIs" dxfId="2367" priority="122" stopIfTrue="1" operator="equal">
      <formula>0</formula>
    </cfRule>
  </conditionalFormatting>
  <conditionalFormatting sqref="I67">
    <cfRule type="cellIs" dxfId="2366" priority="130" stopIfTrue="1" operator="equal">
      <formula>0</formula>
    </cfRule>
  </conditionalFormatting>
  <conditionalFormatting sqref="T60:V60">
    <cfRule type="cellIs" dxfId="2365" priority="126" stopIfTrue="1" operator="equal">
      <formula>0</formula>
    </cfRule>
  </conditionalFormatting>
  <conditionalFormatting sqref="W60">
    <cfRule type="cellIs" dxfId="2364" priority="125" stopIfTrue="1" operator="equal">
      <formula>0</formula>
    </cfRule>
  </conditionalFormatting>
  <conditionalFormatting sqref="P64">
    <cfRule type="cellIs" dxfId="2363" priority="120" stopIfTrue="1" operator="equal">
      <formula>0</formula>
    </cfRule>
  </conditionalFormatting>
  <conditionalFormatting sqref="P63">
    <cfRule type="cellIs" dxfId="2362" priority="118" stopIfTrue="1" operator="equal">
      <formula>0</formula>
    </cfRule>
  </conditionalFormatting>
  <conditionalFormatting sqref="B67:E67">
    <cfRule type="cellIs" dxfId="2361" priority="103" stopIfTrue="1" operator="equal">
      <formula>0</formula>
    </cfRule>
  </conditionalFormatting>
  <conditionalFormatting sqref="G67">
    <cfRule type="cellIs" dxfId="2360" priority="100" stopIfTrue="1" operator="equal">
      <formula>0</formula>
    </cfRule>
  </conditionalFormatting>
  <conditionalFormatting sqref="F67">
    <cfRule type="cellIs" dxfId="2359" priority="101" stopIfTrue="1" operator="equal">
      <formula>0</formula>
    </cfRule>
  </conditionalFormatting>
  <conditionalFormatting sqref="E70:F74">
    <cfRule type="cellIs" dxfId="2358" priority="98" stopIfTrue="1" operator="equal">
      <formula>0</formula>
    </cfRule>
  </conditionalFormatting>
  <conditionalFormatting sqref="AB53:AC56 Y53 Y48:AA52 AB48:AC48">
    <cfRule type="cellIs" dxfId="2357" priority="99" stopIfTrue="1" operator="equal">
      <formula>0</formula>
    </cfRule>
  </conditionalFormatting>
  <conditionalFormatting sqref="P87:P93 N85:N92">
    <cfRule type="cellIs" dxfId="2356" priority="73" stopIfTrue="1" operator="equal">
      <formula>0</formula>
    </cfRule>
  </conditionalFormatting>
  <conditionalFormatting sqref="T61">
    <cfRule type="cellIs" dxfId="2355" priority="96" stopIfTrue="1" operator="equal">
      <formula>0</formula>
    </cfRule>
  </conditionalFormatting>
  <conditionalFormatting sqref="S67">
    <cfRule type="cellIs" dxfId="2354" priority="95" stopIfTrue="1" operator="equal">
      <formula>0</formula>
    </cfRule>
  </conditionalFormatting>
  <conditionalFormatting sqref="S67">
    <cfRule type="cellIs" dxfId="2353" priority="94" stopIfTrue="1" operator="equal">
      <formula>0</formula>
    </cfRule>
  </conditionalFormatting>
  <conditionalFormatting sqref="R67">
    <cfRule type="cellIs" dxfId="2352" priority="93" stopIfTrue="1" operator="equal">
      <formula>0</formula>
    </cfRule>
  </conditionalFormatting>
  <conditionalFormatting sqref="F83:G83">
    <cfRule type="cellIs" dxfId="2351" priority="90" stopIfTrue="1" operator="equal">
      <formula>0</formula>
    </cfRule>
  </conditionalFormatting>
  <conditionalFormatting sqref="I83">
    <cfRule type="cellIs" dxfId="2350" priority="89" stopIfTrue="1" operator="equal">
      <formula>0</formula>
    </cfRule>
  </conditionalFormatting>
  <conditionalFormatting sqref="I79:I82">
    <cfRule type="cellIs" dxfId="2349" priority="91" stopIfTrue="1" operator="equal">
      <formula>0</formula>
    </cfRule>
  </conditionalFormatting>
  <conditionalFormatting sqref="F77 F78:I78 F79:G82">
    <cfRule type="cellIs" dxfId="2348" priority="92" stopIfTrue="1" operator="equal">
      <formula>0</formula>
    </cfRule>
  </conditionalFormatting>
  <conditionalFormatting sqref="H83">
    <cfRule type="cellIs" dxfId="2347" priority="88" stopIfTrue="1" operator="equal">
      <formula>0</formula>
    </cfRule>
  </conditionalFormatting>
  <conditionalFormatting sqref="J83:K83">
    <cfRule type="cellIs" dxfId="2346" priority="85" stopIfTrue="1" operator="equal">
      <formula>0</formula>
    </cfRule>
  </conditionalFormatting>
  <conditionalFormatting sqref="M83">
    <cfRule type="cellIs" dxfId="2345" priority="84" stopIfTrue="1" operator="equal">
      <formula>0</formula>
    </cfRule>
  </conditionalFormatting>
  <conditionalFormatting sqref="M79:M82">
    <cfRule type="cellIs" dxfId="2344" priority="86" stopIfTrue="1" operator="equal">
      <formula>0</formula>
    </cfRule>
  </conditionalFormatting>
  <conditionalFormatting sqref="J78:M78 J79:K82">
    <cfRule type="cellIs" dxfId="2343" priority="87" stopIfTrue="1" operator="equal">
      <formula>0</formula>
    </cfRule>
  </conditionalFormatting>
  <conditionalFormatting sqref="L83">
    <cfRule type="cellIs" dxfId="2342" priority="83" stopIfTrue="1" operator="equal">
      <formula>0</formula>
    </cfRule>
  </conditionalFormatting>
  <conditionalFormatting sqref="N83">
    <cfRule type="cellIs" dxfId="2341" priority="82" stopIfTrue="1" operator="equal">
      <formula>0</formula>
    </cfRule>
  </conditionalFormatting>
  <conditionalFormatting sqref="N78">
    <cfRule type="cellIs" dxfId="2340" priority="78" stopIfTrue="1" operator="equal">
      <formula>0</formula>
    </cfRule>
  </conditionalFormatting>
  <conditionalFormatting sqref="N79:O79">
    <cfRule type="cellIs" dxfId="2339" priority="81" stopIfTrue="1" operator="equal">
      <formula>0</formula>
    </cfRule>
  </conditionalFormatting>
  <conditionalFormatting sqref="O79">
    <cfRule type="cellIs" dxfId="2338" priority="79" stopIfTrue="1" operator="equal">
      <formula>0</formula>
    </cfRule>
  </conditionalFormatting>
  <conditionalFormatting sqref="P79">
    <cfRule type="cellIs" dxfId="2337" priority="80" stopIfTrue="1" operator="equal">
      <formula>0</formula>
    </cfRule>
  </conditionalFormatting>
  <conditionalFormatting sqref="P78">
    <cfRule type="cellIs" dxfId="2336" priority="77" stopIfTrue="1" operator="equal">
      <formula>0</formula>
    </cfRule>
  </conditionalFormatting>
  <conditionalFormatting sqref="P79">
    <cfRule type="cellIs" dxfId="2335" priority="76" stopIfTrue="1" operator="equal">
      <formula>0</formula>
    </cfRule>
  </conditionalFormatting>
  <conditionalFormatting sqref="O79">
    <cfRule type="cellIs" dxfId="2334" priority="74" stopIfTrue="1" operator="equal">
      <formula>0</formula>
    </cfRule>
  </conditionalFormatting>
  <conditionalFormatting sqref="O78">
    <cfRule type="cellIs" dxfId="2333" priority="75" stopIfTrue="1" operator="equal">
      <formula>0</formula>
    </cfRule>
  </conditionalFormatting>
  <conditionalFormatting sqref="P86">
    <cfRule type="cellIs" dxfId="2332" priority="72" stopIfTrue="1" operator="equal">
      <formula>0</formula>
    </cfRule>
  </conditionalFormatting>
  <conditionalFormatting sqref="K90">
    <cfRule type="cellIs" dxfId="2331" priority="69" stopIfTrue="1" operator="equal">
      <formula>0</formula>
    </cfRule>
  </conditionalFormatting>
  <conditionalFormatting sqref="M87:M93 K85:K89 K91">
    <cfRule type="cellIs" dxfId="2330" priority="71" stopIfTrue="1" operator="equal">
      <formula>0</formula>
    </cfRule>
  </conditionalFormatting>
  <conditionalFormatting sqref="M86">
    <cfRule type="cellIs" dxfId="2329" priority="70" stopIfTrue="1" operator="equal">
      <formula>0</formula>
    </cfRule>
  </conditionalFormatting>
  <conditionalFormatting sqref="Q40:Q51">
    <cfRule type="cellIs" dxfId="2328" priority="51" stopIfTrue="1" operator="equal">
      <formula>0</formula>
    </cfRule>
  </conditionalFormatting>
  <conditionalFormatting sqref="E40:E51">
    <cfRule type="cellIs" dxfId="2327" priority="52" stopIfTrue="1" operator="equal">
      <formula>0</formula>
    </cfRule>
  </conditionalFormatting>
  <conditionalFormatting sqref="R40:R51">
    <cfRule type="cellIs" dxfId="2326" priority="50" stopIfTrue="1" operator="equal">
      <formula>0</formula>
    </cfRule>
  </conditionalFormatting>
  <conditionalFormatting sqref="U40:U51">
    <cfRule type="cellIs" dxfId="2325" priority="49" stopIfTrue="1" operator="equal">
      <formula>0</formula>
    </cfRule>
  </conditionalFormatting>
  <conditionalFormatting sqref="V40:V51">
    <cfRule type="cellIs" dxfId="2324" priority="48" stopIfTrue="1" operator="equal">
      <formula>0</formula>
    </cfRule>
  </conditionalFormatting>
  <conditionalFormatting sqref="E55:E59">
    <cfRule type="cellIs" dxfId="2323" priority="47" stopIfTrue="1" operator="equal">
      <formula>0</formula>
    </cfRule>
  </conditionalFormatting>
  <conditionalFormatting sqref="R55:R59">
    <cfRule type="cellIs" dxfId="2322" priority="46" stopIfTrue="1" operator="equal">
      <formula>0</formula>
    </cfRule>
  </conditionalFormatting>
  <conditionalFormatting sqref="V55:V59">
    <cfRule type="cellIs" dxfId="2321" priority="45" stopIfTrue="1" operator="equal">
      <formula>0</formula>
    </cfRule>
  </conditionalFormatting>
  <conditionalFormatting sqref="M67">
    <cfRule type="cellIs" dxfId="2320" priority="44" stopIfTrue="1" operator="equal">
      <formula>0</formula>
    </cfRule>
  </conditionalFormatting>
  <conditionalFormatting sqref="W63:W66">
    <cfRule type="cellIs" dxfId="2319" priority="43" stopIfTrue="1" operator="equal">
      <formula>0</formula>
    </cfRule>
  </conditionalFormatting>
  <conditionalFormatting sqref="S63:S66">
    <cfRule type="cellIs" dxfId="2318" priority="42" stopIfTrue="1" operator="equal">
      <formula>0</formula>
    </cfRule>
  </conditionalFormatting>
  <conditionalFormatting sqref="H55:H57">
    <cfRule type="cellIs" dxfId="2317" priority="41" stopIfTrue="1" operator="equal">
      <formula>0</formula>
    </cfRule>
  </conditionalFormatting>
  <conditionalFormatting sqref="T31:T34">
    <cfRule type="cellIs" dxfId="2316" priority="40" stopIfTrue="1" operator="equal">
      <formula>0</formula>
    </cfRule>
  </conditionalFormatting>
  <conditionalFormatting sqref="F38:F39">
    <cfRule type="cellIs" dxfId="2315" priority="39" stopIfTrue="1" operator="equal">
      <formula>0</formula>
    </cfRule>
  </conditionalFormatting>
  <conditionalFormatting sqref="H38:I39">
    <cfRule type="cellIs" dxfId="2314" priority="38" stopIfTrue="1" operator="equal">
      <formula>0</formula>
    </cfRule>
  </conditionalFormatting>
  <conditionalFormatting sqref="P38:Q38">
    <cfRule type="cellIs" dxfId="2313" priority="37" stopIfTrue="1" operator="equal">
      <formula>0</formula>
    </cfRule>
  </conditionalFormatting>
  <conditionalFormatting sqref="U38">
    <cfRule type="cellIs" dxfId="2312" priority="36" stopIfTrue="1" operator="equal">
      <formula>0</formula>
    </cfRule>
  </conditionalFormatting>
  <conditionalFormatting sqref="T38">
    <cfRule type="cellIs" dxfId="2311" priority="35" stopIfTrue="1" operator="equal">
      <formula>0</formula>
    </cfRule>
  </conditionalFormatting>
  <conditionalFormatting sqref="I53:I54">
    <cfRule type="cellIs" dxfId="2310" priority="33" stopIfTrue="1" operator="equal">
      <formula>0</formula>
    </cfRule>
  </conditionalFormatting>
  <conditionalFormatting sqref="F53:F54">
    <cfRule type="cellIs" dxfId="2309" priority="34" stopIfTrue="1" operator="equal">
      <formula>0</formula>
    </cfRule>
  </conditionalFormatting>
  <conditionalFormatting sqref="P53:Q53">
    <cfRule type="cellIs" dxfId="2308" priority="32" stopIfTrue="1" operator="equal">
      <formula>0</formula>
    </cfRule>
  </conditionalFormatting>
  <conditionalFormatting sqref="U53">
    <cfRule type="cellIs" dxfId="2307" priority="31" stopIfTrue="1" operator="equal">
      <formula>0</formula>
    </cfRule>
  </conditionalFormatting>
  <conditionalFormatting sqref="T53">
    <cfRule type="cellIs" dxfId="2306" priority="30" stopIfTrue="1" operator="equal">
      <formula>0</formula>
    </cfRule>
  </conditionalFormatting>
  <conditionalFormatting sqref="B60:H60">
    <cfRule type="cellIs" dxfId="2305" priority="29" stopIfTrue="1" operator="equal">
      <formula>0</formula>
    </cfRule>
  </conditionalFormatting>
  <conditionalFormatting sqref="I60:O60">
    <cfRule type="cellIs" dxfId="2304" priority="28" stopIfTrue="1" operator="equal">
      <formula>0</formula>
    </cfRule>
  </conditionalFormatting>
  <conditionalFormatting sqref="Y47:AC47">
    <cfRule type="cellIs" dxfId="2303" priority="27" stopIfTrue="1" operator="equal">
      <formula>0</formula>
    </cfRule>
  </conditionalFormatting>
  <conditionalFormatting sqref="N80">
    <cfRule type="cellIs" dxfId="2302" priority="26" stopIfTrue="1" operator="equal">
      <formula>0</formula>
    </cfRule>
  </conditionalFormatting>
  <conditionalFormatting sqref="H53:H54">
    <cfRule type="cellIs" dxfId="2301" priority="25" stopIfTrue="1" operator="equal">
      <formula>0</formula>
    </cfRule>
  </conditionalFormatting>
  <conditionalFormatting sqref="C53:D53">
    <cfRule type="cellIs" dxfId="2300" priority="24" stopIfTrue="1" operator="equal">
      <formula>0</formula>
    </cfRule>
  </conditionalFormatting>
  <conditionalFormatting sqref="B55:B57">
    <cfRule type="cellIs" dxfId="2299" priority="23" stopIfTrue="1" operator="equal">
      <formula>0</formula>
    </cfRule>
  </conditionalFormatting>
  <conditionalFormatting sqref="O1">
    <cfRule type="cellIs" dxfId="2298" priority="22" stopIfTrue="1" operator="equal">
      <formula>0</formula>
    </cfRule>
  </conditionalFormatting>
  <conditionalFormatting sqref="B93:C93">
    <cfRule type="cellIs" dxfId="125" priority="7" stopIfTrue="1" operator="equal">
      <formula>0</formula>
    </cfRule>
  </conditionalFormatting>
  <conditionalFormatting sqref="D88:D92">
    <cfRule type="cellIs" dxfId="124" priority="9" stopIfTrue="1" operator="equal">
      <formula>0</formula>
    </cfRule>
  </conditionalFormatting>
  <conditionalFormatting sqref="D93">
    <cfRule type="cellIs" dxfId="123" priority="8" stopIfTrue="1" operator="equal">
      <formula>0</formula>
    </cfRule>
  </conditionalFormatting>
  <conditionalFormatting sqref="G93">
    <cfRule type="cellIs" dxfId="122" priority="6" stopIfTrue="1" operator="equal">
      <formula>0</formula>
    </cfRule>
  </conditionalFormatting>
  <conditionalFormatting sqref="H93:I93">
    <cfRule type="cellIs" dxfId="121" priority="4" stopIfTrue="1" operator="equal">
      <formula>0</formula>
    </cfRule>
  </conditionalFormatting>
  <conditionalFormatting sqref="J93">
    <cfRule type="cellIs" dxfId="120" priority="5" stopIfTrue="1" operator="equal">
      <formula>0</formula>
    </cfRule>
  </conditionalFormatting>
  <conditionalFormatting sqref="E93:F93">
    <cfRule type="cellIs" dxfId="119" priority="3" stopIfTrue="1" operator="equal">
      <formula>0</formula>
    </cfRule>
  </conditionalFormatting>
  <conditionalFormatting sqref="G88:G92">
    <cfRule type="cellIs" dxfId="118" priority="2" stopIfTrue="1" operator="equal">
      <formula>0</formula>
    </cfRule>
  </conditionalFormatting>
  <conditionalFormatting sqref="J88:J92">
    <cfRule type="cellIs" dxfId="117" priority="1" stopIfTrue="1" operator="equal">
      <formula>0</formula>
    </cfRule>
  </conditionalFormatting>
  <dataValidations disablePrompts="1" count="41">
    <dataValidation allowBlank="1" showInputMessage="1" showErrorMessage="1" prompt="Enter upstream and downstream depths measured from surface to invert of pipe." sqref="C38:D38 C6:D6" xr:uid="{4856708C-26D4-40CF-BEF6-5FDC06A612F5}"/>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77FF4291-795C-47FD-B6F9-5EBFB851063D}"/>
    <dataValidation allowBlank="1" showInputMessage="1" showErrorMessage="1" prompt="Trench widths are on page 2 of the Standard Details for Sewers handbook, denoted by H._x000a_" sqref="H6:H7 H38:H39" xr:uid="{0606F766-15DD-4B47-8298-ACD14E9549E7}"/>
    <dataValidation allowBlank="1" showInputMessage="1" showErrorMessage="1" prompt="Enter linear feet of pipe by size." sqref="I6:I7 I21:I22 I38:I39 I53:I54" xr:uid="{563E337E-4BAE-4557-B86C-26ED64158CE4}"/>
    <dataValidation allowBlank="1" showInputMessage="1" showErrorMessage="1" prompt="Enter linear feet of pipe by size in City Streets, including within intersections. _x000a_NOTE: don't include pipe outside of cartway." sqref="P6:P7 P21:P22" xr:uid="{11CDFF59-64C8-474D-9150-E1F326F68454}"/>
    <dataValidation allowBlank="1" showInputMessage="1" showErrorMessage="1" prompt="Base Width (ft) = Trench Width (ft) + 2 feet. _x000a__x000a_NOTE: 2 feet is the total base cutback for trench widths 3 feet and greater, it accounts for 1 foot cutback to each side of the trench." sqref="Q6:Q7" xr:uid="{4A788B01-907E-4EB2-BC17-2290175641C2}"/>
    <dataValidation allowBlank="1" showInputMessage="1" showErrorMessage="1" prompt="Enter linear feet of pipe by size in City Streets, EXCLUDING within intersections. _x000a_" sqref="T6:T7 T21:T22" xr:uid="{1A27EB38-ACDE-46E4-988C-2E77F808D4E9}"/>
    <dataValidation allowBlank="1" showInputMessage="1" showErrorMessage="1" prompt="Surface Width (ft) = Base Width (ft) + 1 foot. _x000a__x000a_NOTE: 1 foot is the total surface cutback beyond the base cutback, it accounts for 6 inches to each side of the trench." sqref="U6:U7 U21:U22" xr:uid="{1EF7FEB6-08E1-4357-A462-DC8A80718952}"/>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DE45CA2C-71B8-4D6E-B155-9618675CF360}"/>
    <dataValidation allowBlank="1" showInputMessage="1" showErrorMessage="1" prompt="Base width = Trench Width (ft) + base cutbacks on both sides (ft). _x000a_NOTE: base cutbacks are 9&quot; for trench widths less than 3 feet and 12&quot; for trench width 3 feet and greater." sqref="Q21:Q22" xr:uid="{2E283F62-785C-4AE1-BAF9-4EABF3F4F378}"/>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86AB7D9C-E3E0-44DD-B0FB-1E8DF18938BA}"/>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7C9D339A-D334-4A1E-8476-9017D81AAD8C}"/>
    <dataValidation allowBlank="1" showInputMessage="1" showErrorMessage="1" prompt="Enter pipe size, length and paving factor for pipes within intersections. _x000a__x000a_*Factor = surface width (ft) / 9; _x000a_where surface width = trench width + base cutbacks + surface cutbacks." sqref="P29:W29" xr:uid="{6FE30A2F-A3B0-4CE0-BDFD-92C85D093185}"/>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7C77F09F-191C-4984-A1F0-6240C8ED1F79}"/>
    <dataValidation allowBlank="1" showInputMessage="1" showErrorMessage="1" prompt="Enter linear feet of pipe by size in State Routes, including within intersections. _x000a_NOTE: don't include pipe outside of cartway." sqref="P38:P39 P53:P54" xr:uid="{0302B2AB-A1CC-4E7B-8DDD-06F82F59F95A}"/>
    <dataValidation allowBlank="1" showInputMessage="1" showErrorMessage="1" prompt="Base Width (ft) = Trench Width (ft) + 2 feet. _x000a__x000a_NOTE: 2 feet is the total base cutback for trenches in State Routes, it accounts for 1 foot cutback to each side of the trench." sqref="Q38:Q39 Q53:Q54" xr:uid="{ED372DAA-5513-4B55-89A3-BB1A7EB0D369}"/>
    <dataValidation allowBlank="1" showInputMessage="1" showErrorMessage="1" prompt="Enter linear feet of pipe by size in State Routes, EXCLUDING within intersections. _x000a_" sqref="T38:T39 T53:T54" xr:uid="{177768EF-2F66-43B1-983A-F1FD423E2DB7}"/>
    <dataValidation allowBlank="1" showInputMessage="1" showErrorMessage="1" prompt="Surface Width (ft) = Trench Width (ft) + 2 feet. _x000a__x000a_NOTE: 2 feet is the total surface cutback for trenches in State Routes, it accounts for 1 foot cutback to each side of the trench." sqref="U38:U39 U53:U54" xr:uid="{83F9AAD3-1CF0-4A03-A608-D3453B0A7B1B}"/>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30DB1C4B-5658-4082-9956-7D1074D3519C}"/>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FAB731F7-36A7-4158-9DDA-CF40EEB54BB0}"/>
    <dataValidation allowBlank="1" showInputMessage="1" showErrorMessage="1" prompt="Enter pipe size, length and base factor for sewers in State Routes._x000a__x000a_NOTE: Base factor is base width for State 10&quot; Concrete Base / 9." sqref="P61:S61" xr:uid="{A0FE7ACC-068B-44E6-A838-0858E3C08B4D}"/>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D6B2BB52-0859-4D2E-9349-4541E0EA5F58}"/>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C975ABD3-0DF6-47F8-9734-C25FEA66EF69}"/>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EB9B8A0E-0AEA-49F5-807F-6262E3CB2D87}"/>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2AB26091-E664-4FD9-851C-9B2CC15094EC}"/>
    <dataValidation allowBlank="1" showInputMessage="1" showErrorMessage="1" prompt="Enter the size, material, and length of the existing sewer(s) to be lined." sqref="N70" xr:uid="{B7FD1B11-0EA8-4262-B7E5-F59758315CB5}"/>
    <dataValidation allowBlank="1" showInputMessage="1" showErrorMessage="1" prompt="Enter the number of existing manholes to be lined." sqref="T70:V70" xr:uid="{B9610E59-05F5-46A3-A7C7-032A2E5E3081}"/>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1D14B657-B8C6-42A0-A73A-48BA0C3A40E6}"/>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8B40148F-0BC4-4009-8211-5089B3AD32AB}"/>
    <dataValidation allowBlank="1" showInputMessage="1" showErrorMessage="1" prompt="Enter length and width of driveway disturbed. Depending on the area disturbed relative to the total area of the driveway, the driveway may have to be partially or fully replaced." sqref="J77:M77" xr:uid="{DB2A76DA-A609-4290-A3AB-8654C447718D}"/>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B297235F-9A2A-46F2-BEA2-F7D83B7F73F5}"/>
    <dataValidation allowBlank="1" showInputMessage="1" showErrorMessage="1" prompt="Enter the number of ramps triggered by the sewer reconstruction or lining. " sqref="N80:P80" xr:uid="{7677FCE6-E6BC-46A2-8167-1A8BCA958763}"/>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9960DE05-67DC-4147-A2F1-C2D16DCA1BC6}"/>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C987EF79-2C3C-4D60-96D1-A6EA94C53A3B}"/>
    <dataValidation allowBlank="1" showInputMessage="1" showErrorMessage="1" prompt="Enter the number of proposed inlets by size/type and the number of existing inlets to be abandoned." sqref="N85:P85" xr:uid="{4928FC5E-350E-4A2B-A0C7-43F15A6D0625}"/>
    <dataValidation allowBlank="1" showInputMessage="1" showErrorMessage="1" prompt="Enter the number of manholes by kind." sqref="K85:M85" xr:uid="{4920BAF3-F00A-4B4E-9E2A-2B97BE2180A0}"/>
    <dataValidation allowBlank="1" showInputMessage="1" showErrorMessage="1" prompt="Enter the number(s) and length(s) of 6&quot; DIP lateral replacements from the sewer to the curb trap._x000a_" sqref="E87" xr:uid="{A4E13598-8F95-4B43-80F7-DDA8EE4D7730}"/>
    <dataValidation allowBlank="1" showInputMessage="1" showErrorMessage="1" prompt="Update the number of total pages." sqref="A94:W94" xr:uid="{C1E9402F-6E8C-49E4-8548-92BCD0A28432}"/>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8C4536CC-66F9-4052-A4B9-A2C322ACC822}"/>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D8E2BD7F-6B92-4505-861B-6DFF9E65121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4C4EC63D-5C79-4CF1-A012-6C9CC49CE42B}"/>
  </dataValidations>
  <pageMargins left="0.25" right="0.25" top="0.75" bottom="0.75" header="0.3" footer="0.3"/>
  <pageSetup paperSize="17" scale="55"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2E6C9-F09C-4B43-91BF-582C7686789F}">
  <sheetPr>
    <pageSetUpPr fitToPage="1"/>
  </sheetPr>
  <dimension ref="A1:AF94"/>
  <sheetViews>
    <sheetView showZeros="0" zoomScale="85" zoomScaleNormal="85" workbookViewId="0">
      <pane ySplit="1" topLeftCell="A65"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6" width="12.140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11"/>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11"/>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11"/>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309</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2289" priority="190" stopIfTrue="1" operator="equal">
      <formula>0</formula>
    </cfRule>
  </conditionalFormatting>
  <conditionalFormatting sqref="K1">
    <cfRule type="cellIs" dxfId="2288" priority="188" stopIfTrue="1" operator="equal">
      <formula>0</formula>
    </cfRule>
  </conditionalFormatting>
  <conditionalFormatting sqref="D1 B1">
    <cfRule type="cellIs" dxfId="2287" priority="189" stopIfTrue="1" operator="equal">
      <formula>0</formula>
    </cfRule>
  </conditionalFormatting>
  <conditionalFormatting sqref="Z1">
    <cfRule type="cellIs" dxfId="2286" priority="187" stopIfTrue="1" operator="equal">
      <formula>0</formula>
    </cfRule>
  </conditionalFormatting>
  <conditionalFormatting sqref="A2 D2 L2">
    <cfRule type="cellIs" dxfId="2285" priority="186" stopIfTrue="1" operator="equal">
      <formula>0</formula>
    </cfRule>
  </conditionalFormatting>
  <conditionalFormatting sqref="K2">
    <cfRule type="cellIs" dxfId="2284" priority="185" stopIfTrue="1" operator="equal">
      <formula>0</formula>
    </cfRule>
  </conditionalFormatting>
  <conditionalFormatting sqref="R77 W78:W92 R78:U92">
    <cfRule type="cellIs" dxfId="2283" priority="184" stopIfTrue="1" operator="equal">
      <formula>0</formula>
    </cfRule>
  </conditionalFormatting>
  <conditionalFormatting sqref="Z1">
    <cfRule type="cellIs" dxfId="2282" priority="183" stopIfTrue="1" operator="equal">
      <formula>0</formula>
    </cfRule>
  </conditionalFormatting>
  <conditionalFormatting sqref="B83:C83">
    <cfRule type="cellIs" dxfId="2281" priority="180" stopIfTrue="1" operator="equal">
      <formula>0</formula>
    </cfRule>
  </conditionalFormatting>
  <conditionalFormatting sqref="E83">
    <cfRule type="cellIs" dxfId="2280" priority="179" stopIfTrue="1" operator="equal">
      <formula>0</formula>
    </cfRule>
  </conditionalFormatting>
  <conditionalFormatting sqref="E79:E82">
    <cfRule type="cellIs" dxfId="2279" priority="181" stopIfTrue="1" operator="equal">
      <formula>0</formula>
    </cfRule>
  </conditionalFormatting>
  <conditionalFormatting sqref="B77 B78:E78 B79:C82">
    <cfRule type="cellIs" dxfId="2278" priority="182" stopIfTrue="1" operator="equal">
      <formula>0</formula>
    </cfRule>
  </conditionalFormatting>
  <conditionalFormatting sqref="D83">
    <cfRule type="cellIs" dxfId="2277" priority="178" stopIfTrue="1" operator="equal">
      <formula>0</formula>
    </cfRule>
  </conditionalFormatting>
  <conditionalFormatting sqref="J77">
    <cfRule type="cellIs" dxfId="2276" priority="177" stopIfTrue="1" operator="equal">
      <formula>0</formula>
    </cfRule>
  </conditionalFormatting>
  <conditionalFormatting sqref="B20 B21:E22 B23:F27">
    <cfRule type="cellIs" dxfId="2275" priority="176" stopIfTrue="1" operator="equal">
      <formula>0</formula>
    </cfRule>
  </conditionalFormatting>
  <conditionalFormatting sqref="P20">
    <cfRule type="cellIs" dxfId="2274" priority="175" stopIfTrue="1" operator="equal">
      <formula>0</formula>
    </cfRule>
  </conditionalFormatting>
  <conditionalFormatting sqref="T20">
    <cfRule type="cellIs" dxfId="2273" priority="174" stopIfTrue="1" operator="equal">
      <formula>0</formula>
    </cfRule>
  </conditionalFormatting>
  <conditionalFormatting sqref="X67:AA67">
    <cfRule type="cellIs" dxfId="2272" priority="173" stopIfTrue="1" operator="equal">
      <formula>0</formula>
    </cfRule>
  </conditionalFormatting>
  <conditionalFormatting sqref="F21:I22">
    <cfRule type="cellIs" dxfId="2271" priority="172" stopIfTrue="1" operator="equal">
      <formula>0</formula>
    </cfRule>
  </conditionalFormatting>
  <conditionalFormatting sqref="T21">
    <cfRule type="cellIs" dxfId="2270" priority="167" stopIfTrue="1" operator="equal">
      <formula>0</formula>
    </cfRule>
  </conditionalFormatting>
  <conditionalFormatting sqref="U21:W21">
    <cfRule type="cellIs" dxfId="2269" priority="168" stopIfTrue="1" operator="equal">
      <formula>0</formula>
    </cfRule>
  </conditionalFormatting>
  <conditionalFormatting sqref="I31 K31:L31 I28:O30 I32:M34 N31:O34">
    <cfRule type="cellIs" dxfId="2268" priority="171" stopIfTrue="1" operator="equal">
      <formula>0</formula>
    </cfRule>
  </conditionalFormatting>
  <conditionalFormatting sqref="P21:S21">
    <cfRule type="cellIs" dxfId="2267" priority="170" stopIfTrue="1" operator="equal">
      <formula>0</formula>
    </cfRule>
  </conditionalFormatting>
  <conditionalFormatting sqref="T6">
    <cfRule type="cellIs" dxfId="2266" priority="169" stopIfTrue="1" operator="equal">
      <formula>0</formula>
    </cfRule>
  </conditionalFormatting>
  <conditionalFormatting sqref="P35:S35">
    <cfRule type="cellIs" dxfId="2265" priority="153" stopIfTrue="1" operator="equal">
      <formula>0</formula>
    </cfRule>
  </conditionalFormatting>
  <conditionalFormatting sqref="Q63:Q66">
    <cfRule type="cellIs" dxfId="2264" priority="123" stopIfTrue="1" operator="equal">
      <formula>0</formula>
    </cfRule>
  </conditionalFormatting>
  <conditionalFormatting sqref="B35:E35">
    <cfRule type="cellIs" dxfId="2263" priority="166" stopIfTrue="1" operator="equal">
      <formula>0</formula>
    </cfRule>
  </conditionalFormatting>
  <conditionalFormatting sqref="T35">
    <cfRule type="cellIs" dxfId="2262" priority="142" stopIfTrue="1" operator="equal">
      <formula>0</formula>
    </cfRule>
  </conditionalFormatting>
  <conditionalFormatting sqref="W35">
    <cfRule type="cellIs" dxfId="2261" priority="147" stopIfTrue="1" operator="equal">
      <formula>0</formula>
    </cfRule>
  </conditionalFormatting>
  <conditionalFormatting sqref="W35">
    <cfRule type="cellIs" dxfId="2260" priority="146" stopIfTrue="1" operator="equal">
      <formula>0</formula>
    </cfRule>
  </conditionalFormatting>
  <conditionalFormatting sqref="U35">
    <cfRule type="cellIs" dxfId="2259" priority="144" stopIfTrue="1" operator="equal">
      <formula>0</formula>
    </cfRule>
  </conditionalFormatting>
  <conditionalFormatting sqref="U35">
    <cfRule type="cellIs" dxfId="2258" priority="143" stopIfTrue="1" operator="equal">
      <formula>0</formula>
    </cfRule>
  </conditionalFormatting>
  <conditionalFormatting sqref="J35">
    <cfRule type="cellIs" dxfId="2257" priority="165" stopIfTrue="1" operator="equal">
      <formula>0</formula>
    </cfRule>
  </conditionalFormatting>
  <conditionalFormatting sqref="P37 T37 B37 G58:Q59 J53:O54 B38:E39 V38:W38 P61 B40:D51 G55:G57 S55:T56 F40:P51 S40:T51 W40:W51 T58:U59 T57 S57:S59 W55:W59 I55:P57 G38:G39 J38:O39 R38:S38">
    <cfRule type="cellIs" dxfId="2256" priority="141" stopIfTrue="1" operator="equal">
      <formula>0</formula>
    </cfRule>
  </conditionalFormatting>
  <conditionalFormatting sqref="U67">
    <cfRule type="cellIs" dxfId="2255" priority="112" stopIfTrue="1" operator="equal">
      <formula>0</formula>
    </cfRule>
  </conditionalFormatting>
  <conditionalFormatting sqref="V67">
    <cfRule type="cellIs" dxfId="2254" priority="113" stopIfTrue="1" operator="equal">
      <formula>0</formula>
    </cfRule>
  </conditionalFormatting>
  <conditionalFormatting sqref="V35">
    <cfRule type="cellIs" dxfId="2253" priority="145" stopIfTrue="1" operator="equal">
      <formula>0</formula>
    </cfRule>
  </conditionalFormatting>
  <conditionalFormatting sqref="V35">
    <cfRule type="cellIs" dxfId="2252" priority="148" stopIfTrue="1" operator="equal">
      <formula>0</formula>
    </cfRule>
  </conditionalFormatting>
  <conditionalFormatting sqref="I63 K63:L63 I61:O62 I64:M66 N63:O66">
    <cfRule type="cellIs" dxfId="2251" priority="136" stopIfTrue="1" operator="equal">
      <formula>0</formula>
    </cfRule>
  </conditionalFormatting>
  <conditionalFormatting sqref="R53:S53">
    <cfRule type="cellIs" dxfId="2250" priority="135" stopIfTrue="1" operator="equal">
      <formula>0</formula>
    </cfRule>
  </conditionalFormatting>
  <conditionalFormatting sqref="L35:M35">
    <cfRule type="cellIs" dxfId="2249" priority="164" stopIfTrue="1" operator="equal">
      <formula>0</formula>
    </cfRule>
  </conditionalFormatting>
  <conditionalFormatting sqref="N35">
    <cfRule type="cellIs" dxfId="2248" priority="163" stopIfTrue="1" operator="equal">
      <formula>0</formula>
    </cfRule>
  </conditionalFormatting>
  <conditionalFormatting sqref="T52">
    <cfRule type="cellIs" dxfId="2247" priority="138" stopIfTrue="1" operator="equal">
      <formula>0</formula>
    </cfRule>
  </conditionalFormatting>
  <conditionalFormatting sqref="V31:V34">
    <cfRule type="cellIs" dxfId="2246" priority="156" stopIfTrue="1" operator="equal">
      <formula>0</formula>
    </cfRule>
  </conditionalFormatting>
  <conditionalFormatting sqref="I35">
    <cfRule type="cellIs" dxfId="2245" priority="162" stopIfTrue="1" operator="equal">
      <formula>0</formula>
    </cfRule>
  </conditionalFormatting>
  <conditionalFormatting sqref="K70:L71 K74:L74 H73">
    <cfRule type="cellIs" dxfId="2244" priority="97" stopIfTrue="1" operator="equal">
      <formula>0</formula>
    </cfRule>
  </conditionalFormatting>
  <conditionalFormatting sqref="K35">
    <cfRule type="cellIs" dxfId="2243" priority="161" stopIfTrue="1" operator="equal">
      <formula>0</formula>
    </cfRule>
  </conditionalFormatting>
  <conditionalFormatting sqref="P28:R28">
    <cfRule type="cellIs" dxfId="2242" priority="160" stopIfTrue="1" operator="equal">
      <formula>0</formula>
    </cfRule>
  </conditionalFormatting>
  <conditionalFormatting sqref="S28">
    <cfRule type="cellIs" dxfId="2241" priority="159" stopIfTrue="1" operator="equal">
      <formula>0</formula>
    </cfRule>
  </conditionalFormatting>
  <conditionalFormatting sqref="T28:V28">
    <cfRule type="cellIs" dxfId="2240" priority="158" stopIfTrue="1" operator="equal">
      <formula>0</formula>
    </cfRule>
  </conditionalFormatting>
  <conditionalFormatting sqref="W28">
    <cfRule type="cellIs" dxfId="2239" priority="157" stopIfTrue="1" operator="equal">
      <formula>0</formula>
    </cfRule>
  </conditionalFormatting>
  <conditionalFormatting sqref="N67">
    <cfRule type="cellIs" dxfId="2238" priority="131" stopIfTrue="1" operator="equal">
      <formula>0</formula>
    </cfRule>
  </conditionalFormatting>
  <conditionalFormatting sqref="P60:R60">
    <cfRule type="cellIs" dxfId="2237" priority="128" stopIfTrue="1" operator="equal">
      <formula>0</formula>
    </cfRule>
  </conditionalFormatting>
  <conditionalFormatting sqref="Q31:Q34">
    <cfRule type="cellIs" dxfId="2236" priority="155" stopIfTrue="1" operator="equal">
      <formula>0</formula>
    </cfRule>
  </conditionalFormatting>
  <conditionalFormatting sqref="W67">
    <cfRule type="cellIs" dxfId="2235" priority="114" stopIfTrue="1" operator="equal">
      <formula>0</formula>
    </cfRule>
  </conditionalFormatting>
  <conditionalFormatting sqref="U67">
    <cfRule type="cellIs" dxfId="2234" priority="111" stopIfTrue="1" operator="equal">
      <formula>0</formula>
    </cfRule>
  </conditionalFormatting>
  <conditionalFormatting sqref="T67">
    <cfRule type="cellIs" dxfId="2233" priority="110" stopIfTrue="1" operator="equal">
      <formula>0</formula>
    </cfRule>
  </conditionalFormatting>
  <conditionalFormatting sqref="Q31:Q34">
    <cfRule type="cellIs" dxfId="2232" priority="154" stopIfTrue="1" operator="equal">
      <formula>0</formula>
    </cfRule>
  </conditionalFormatting>
  <conditionalFormatting sqref="P32">
    <cfRule type="cellIs" dxfId="2231" priority="152" stopIfTrue="1" operator="equal">
      <formula>0</formula>
    </cfRule>
  </conditionalFormatting>
  <conditionalFormatting sqref="S60">
    <cfRule type="cellIs" dxfId="2230" priority="127" stopIfTrue="1" operator="equal">
      <formula>0</formula>
    </cfRule>
  </conditionalFormatting>
  <conditionalFormatting sqref="T63:T66">
    <cfRule type="cellIs" dxfId="2229" priority="124" stopIfTrue="1" operator="equal">
      <formula>0</formula>
    </cfRule>
  </conditionalFormatting>
  <conditionalFormatting sqref="T63:T66">
    <cfRule type="cellIs" dxfId="2228" priority="119" stopIfTrue="1" operator="equal">
      <formula>0</formula>
    </cfRule>
  </conditionalFormatting>
  <conditionalFormatting sqref="P67:Q67">
    <cfRule type="cellIs" dxfId="2227" priority="121" stopIfTrue="1" operator="equal">
      <formula>0</formula>
    </cfRule>
  </conditionalFormatting>
  <conditionalFormatting sqref="V31:V34">
    <cfRule type="cellIs" dxfId="2226" priority="151" stopIfTrue="1" operator="equal">
      <formula>0</formula>
    </cfRule>
  </conditionalFormatting>
  <conditionalFormatting sqref="P31">
    <cfRule type="cellIs" dxfId="2225" priority="150" stopIfTrue="1" operator="equal">
      <formula>0</formula>
    </cfRule>
  </conditionalFormatting>
  <conditionalFormatting sqref="V67">
    <cfRule type="cellIs" dxfId="2224" priority="116" stopIfTrue="1" operator="equal">
      <formula>0</formula>
    </cfRule>
  </conditionalFormatting>
  <conditionalFormatting sqref="P67:Q67">
    <cfRule type="cellIs" dxfId="2223" priority="117" stopIfTrue="1" operator="equal">
      <formula>0</formula>
    </cfRule>
  </conditionalFormatting>
  <conditionalFormatting sqref="F35">
    <cfRule type="cellIs" dxfId="2222" priority="105" stopIfTrue="1" operator="equal">
      <formula>0</formula>
    </cfRule>
  </conditionalFormatting>
  <conditionalFormatting sqref="P35:S35">
    <cfRule type="cellIs" dxfId="2221" priority="149" stopIfTrue="1" operator="equal">
      <formula>0</formula>
    </cfRule>
  </conditionalFormatting>
  <conditionalFormatting sqref="G35">
    <cfRule type="cellIs" dxfId="2220" priority="104" stopIfTrue="1" operator="equal">
      <formula>0</formula>
    </cfRule>
  </conditionalFormatting>
  <conditionalFormatting sqref="B31 D31:E31 B28:H30 B32:F34 G31:H34">
    <cfRule type="cellIs" dxfId="2219" priority="106" stopIfTrue="1" operator="equal">
      <formula>0</formula>
    </cfRule>
  </conditionalFormatting>
  <conditionalFormatting sqref="U55:U57">
    <cfRule type="cellIs" dxfId="2218" priority="108" stopIfTrue="1" operator="equal">
      <formula>0</formula>
    </cfRule>
  </conditionalFormatting>
  <conditionalFormatting sqref="V53:W53">
    <cfRule type="cellIs" dxfId="2217" priority="134" stopIfTrue="1" operator="equal">
      <formula>0</formula>
    </cfRule>
  </conditionalFormatting>
  <conditionalFormatting sqref="B63 D63:E63 B61:H62 B64:F66 G63:H66">
    <cfRule type="cellIs" dxfId="2216" priority="102" stopIfTrue="1" operator="equal">
      <formula>0</formula>
    </cfRule>
  </conditionalFormatting>
  <conditionalFormatting sqref="B58:D59 B54:E54 F55:F59 B52:B53 E53 C55:D57">
    <cfRule type="cellIs" dxfId="2215" priority="140" stopIfTrue="1" operator="equal">
      <formula>0</formula>
    </cfRule>
  </conditionalFormatting>
  <conditionalFormatting sqref="P52">
    <cfRule type="cellIs" dxfId="2214" priority="139" stopIfTrue="1" operator="equal">
      <formula>0</formula>
    </cfRule>
  </conditionalFormatting>
  <conditionalFormatting sqref="G53:G54">
    <cfRule type="cellIs" dxfId="2213" priority="137" stopIfTrue="1" operator="equal">
      <formula>0</formula>
    </cfRule>
  </conditionalFormatting>
  <conditionalFormatting sqref="J67">
    <cfRule type="cellIs" dxfId="2212" priority="133" stopIfTrue="1" operator="equal">
      <formula>0</formula>
    </cfRule>
  </conditionalFormatting>
  <conditionalFormatting sqref="L67">
    <cfRule type="cellIs" dxfId="2211" priority="132" stopIfTrue="1" operator="equal">
      <formula>0</formula>
    </cfRule>
  </conditionalFormatting>
  <conditionalFormatting sqref="Q55:Q57">
    <cfRule type="cellIs" dxfId="2210" priority="109" stopIfTrue="1" operator="equal">
      <formula>0</formula>
    </cfRule>
  </conditionalFormatting>
  <conditionalFormatting sqref="W67">
    <cfRule type="cellIs" dxfId="2209" priority="115" stopIfTrue="1" operator="equal">
      <formula>0</formula>
    </cfRule>
  </conditionalFormatting>
  <conditionalFormatting sqref="AB21:AC24 Y21 Y15:AA20 AB15:AC16">
    <cfRule type="cellIs" dxfId="2208" priority="107" stopIfTrue="1" operator="equal">
      <formula>0</formula>
    </cfRule>
  </conditionalFormatting>
  <conditionalFormatting sqref="K67">
    <cfRule type="cellIs" dxfId="2207" priority="129" stopIfTrue="1" operator="equal">
      <formula>0</formula>
    </cfRule>
  </conditionalFormatting>
  <conditionalFormatting sqref="Q63:Q66">
    <cfRule type="cellIs" dxfId="2206" priority="122" stopIfTrue="1" operator="equal">
      <formula>0</formula>
    </cfRule>
  </conditionalFormatting>
  <conditionalFormatting sqref="I67">
    <cfRule type="cellIs" dxfId="2205" priority="130" stopIfTrue="1" operator="equal">
      <formula>0</formula>
    </cfRule>
  </conditionalFormatting>
  <conditionalFormatting sqref="T60:V60">
    <cfRule type="cellIs" dxfId="2204" priority="126" stopIfTrue="1" operator="equal">
      <formula>0</formula>
    </cfRule>
  </conditionalFormatting>
  <conditionalFormatting sqref="W60">
    <cfRule type="cellIs" dxfId="2203" priority="125" stopIfTrue="1" operator="equal">
      <formula>0</formula>
    </cfRule>
  </conditionalFormatting>
  <conditionalFormatting sqref="P64">
    <cfRule type="cellIs" dxfId="2202" priority="120" stopIfTrue="1" operator="equal">
      <formula>0</formula>
    </cfRule>
  </conditionalFormatting>
  <conditionalFormatting sqref="P63">
    <cfRule type="cellIs" dxfId="2201" priority="118" stopIfTrue="1" operator="equal">
      <formula>0</formula>
    </cfRule>
  </conditionalFormatting>
  <conditionalFormatting sqref="B67:E67">
    <cfRule type="cellIs" dxfId="2200" priority="103" stopIfTrue="1" operator="equal">
      <formula>0</formula>
    </cfRule>
  </conditionalFormatting>
  <conditionalFormatting sqref="G67">
    <cfRule type="cellIs" dxfId="2199" priority="100" stopIfTrue="1" operator="equal">
      <formula>0</formula>
    </cfRule>
  </conditionalFormatting>
  <conditionalFormatting sqref="F67">
    <cfRule type="cellIs" dxfId="2198" priority="101" stopIfTrue="1" operator="equal">
      <formula>0</formula>
    </cfRule>
  </conditionalFormatting>
  <conditionalFormatting sqref="E70:F74">
    <cfRule type="cellIs" dxfId="2197" priority="98" stopIfTrue="1" operator="equal">
      <formula>0</formula>
    </cfRule>
  </conditionalFormatting>
  <conditionalFormatting sqref="AB53:AC56 Y53 Y48:AA52 AB48:AC48">
    <cfRule type="cellIs" dxfId="2196" priority="99" stopIfTrue="1" operator="equal">
      <formula>0</formula>
    </cfRule>
  </conditionalFormatting>
  <conditionalFormatting sqref="P87:P93 N85:N92">
    <cfRule type="cellIs" dxfId="2195" priority="73" stopIfTrue="1" operator="equal">
      <formula>0</formula>
    </cfRule>
  </conditionalFormatting>
  <conditionalFormatting sqref="T61">
    <cfRule type="cellIs" dxfId="2194" priority="96" stopIfTrue="1" operator="equal">
      <formula>0</formula>
    </cfRule>
  </conditionalFormatting>
  <conditionalFormatting sqref="S67">
    <cfRule type="cellIs" dxfId="2193" priority="95" stopIfTrue="1" operator="equal">
      <formula>0</formula>
    </cfRule>
  </conditionalFormatting>
  <conditionalFormatting sqref="S67">
    <cfRule type="cellIs" dxfId="2192" priority="94" stopIfTrue="1" operator="equal">
      <formula>0</formula>
    </cfRule>
  </conditionalFormatting>
  <conditionalFormatting sqref="R67">
    <cfRule type="cellIs" dxfId="2191" priority="93" stopIfTrue="1" operator="equal">
      <formula>0</formula>
    </cfRule>
  </conditionalFormatting>
  <conditionalFormatting sqref="F83:G83">
    <cfRule type="cellIs" dxfId="2190" priority="90" stopIfTrue="1" operator="equal">
      <formula>0</formula>
    </cfRule>
  </conditionalFormatting>
  <conditionalFormatting sqref="I83">
    <cfRule type="cellIs" dxfId="2189" priority="89" stopIfTrue="1" operator="equal">
      <formula>0</formula>
    </cfRule>
  </conditionalFormatting>
  <conditionalFormatting sqref="I79:I82">
    <cfRule type="cellIs" dxfId="2188" priority="91" stopIfTrue="1" operator="equal">
      <formula>0</formula>
    </cfRule>
  </conditionalFormatting>
  <conditionalFormatting sqref="F77 F78:I78 F79:G82">
    <cfRule type="cellIs" dxfId="2187" priority="92" stopIfTrue="1" operator="equal">
      <formula>0</formula>
    </cfRule>
  </conditionalFormatting>
  <conditionalFormatting sqref="H83">
    <cfRule type="cellIs" dxfId="2186" priority="88" stopIfTrue="1" operator="equal">
      <formula>0</formula>
    </cfRule>
  </conditionalFormatting>
  <conditionalFormatting sqref="J83:K83">
    <cfRule type="cellIs" dxfId="2185" priority="85" stopIfTrue="1" operator="equal">
      <formula>0</formula>
    </cfRule>
  </conditionalFormatting>
  <conditionalFormatting sqref="M83">
    <cfRule type="cellIs" dxfId="2184" priority="84" stopIfTrue="1" operator="equal">
      <formula>0</formula>
    </cfRule>
  </conditionalFormatting>
  <conditionalFormatting sqref="M79:M82">
    <cfRule type="cellIs" dxfId="2183" priority="86" stopIfTrue="1" operator="equal">
      <formula>0</formula>
    </cfRule>
  </conditionalFormatting>
  <conditionalFormatting sqref="J78:M78 J79:K82">
    <cfRule type="cellIs" dxfId="2182" priority="87" stopIfTrue="1" operator="equal">
      <formula>0</formula>
    </cfRule>
  </conditionalFormatting>
  <conditionalFormatting sqref="L83">
    <cfRule type="cellIs" dxfId="2181" priority="83" stopIfTrue="1" operator="equal">
      <formula>0</formula>
    </cfRule>
  </conditionalFormatting>
  <conditionalFormatting sqref="N83">
    <cfRule type="cellIs" dxfId="2180" priority="82" stopIfTrue="1" operator="equal">
      <formula>0</formula>
    </cfRule>
  </conditionalFormatting>
  <conditionalFormatting sqref="N78">
    <cfRule type="cellIs" dxfId="2179" priority="78" stopIfTrue="1" operator="equal">
      <formula>0</formula>
    </cfRule>
  </conditionalFormatting>
  <conditionalFormatting sqref="N79:O79">
    <cfRule type="cellIs" dxfId="2178" priority="81" stopIfTrue="1" operator="equal">
      <formula>0</formula>
    </cfRule>
  </conditionalFormatting>
  <conditionalFormatting sqref="O79">
    <cfRule type="cellIs" dxfId="2177" priority="79" stopIfTrue="1" operator="equal">
      <formula>0</formula>
    </cfRule>
  </conditionalFormatting>
  <conditionalFormatting sqref="P79">
    <cfRule type="cellIs" dxfId="2176" priority="80" stopIfTrue="1" operator="equal">
      <formula>0</formula>
    </cfRule>
  </conditionalFormatting>
  <conditionalFormatting sqref="P78">
    <cfRule type="cellIs" dxfId="2175" priority="77" stopIfTrue="1" operator="equal">
      <formula>0</formula>
    </cfRule>
  </conditionalFormatting>
  <conditionalFormatting sqref="P79">
    <cfRule type="cellIs" dxfId="2174" priority="76" stopIfTrue="1" operator="equal">
      <formula>0</formula>
    </cfRule>
  </conditionalFormatting>
  <conditionalFormatting sqref="O79">
    <cfRule type="cellIs" dxfId="2173" priority="74" stopIfTrue="1" operator="equal">
      <formula>0</formula>
    </cfRule>
  </conditionalFormatting>
  <conditionalFormatting sqref="O78">
    <cfRule type="cellIs" dxfId="2172" priority="75" stopIfTrue="1" operator="equal">
      <formula>0</formula>
    </cfRule>
  </conditionalFormatting>
  <conditionalFormatting sqref="P86">
    <cfRule type="cellIs" dxfId="2171" priority="72" stopIfTrue="1" operator="equal">
      <formula>0</formula>
    </cfRule>
  </conditionalFormatting>
  <conditionalFormatting sqref="K90">
    <cfRule type="cellIs" dxfId="2170" priority="69" stopIfTrue="1" operator="equal">
      <formula>0</formula>
    </cfRule>
  </conditionalFormatting>
  <conditionalFormatting sqref="M87:M93 K85:K89 K91">
    <cfRule type="cellIs" dxfId="2169" priority="71" stopIfTrue="1" operator="equal">
      <formula>0</formula>
    </cfRule>
  </conditionalFormatting>
  <conditionalFormatting sqref="M86">
    <cfRule type="cellIs" dxfId="2168" priority="70" stopIfTrue="1" operator="equal">
      <formula>0</formula>
    </cfRule>
  </conditionalFormatting>
  <conditionalFormatting sqref="Q40:Q51">
    <cfRule type="cellIs" dxfId="2167" priority="51" stopIfTrue="1" operator="equal">
      <formula>0</formula>
    </cfRule>
  </conditionalFormatting>
  <conditionalFormatting sqref="E40:E51">
    <cfRule type="cellIs" dxfId="2166" priority="52" stopIfTrue="1" operator="equal">
      <formula>0</formula>
    </cfRule>
  </conditionalFormatting>
  <conditionalFormatting sqref="R40:R51">
    <cfRule type="cellIs" dxfId="2165" priority="50" stopIfTrue="1" operator="equal">
      <formula>0</formula>
    </cfRule>
  </conditionalFormatting>
  <conditionalFormatting sqref="U40:U51">
    <cfRule type="cellIs" dxfId="2164" priority="49" stopIfTrue="1" operator="equal">
      <formula>0</formula>
    </cfRule>
  </conditionalFormatting>
  <conditionalFormatting sqref="V40:V51">
    <cfRule type="cellIs" dxfId="2163" priority="48" stopIfTrue="1" operator="equal">
      <formula>0</formula>
    </cfRule>
  </conditionalFormatting>
  <conditionalFormatting sqref="E55:E59">
    <cfRule type="cellIs" dxfId="2162" priority="47" stopIfTrue="1" operator="equal">
      <formula>0</formula>
    </cfRule>
  </conditionalFormatting>
  <conditionalFormatting sqref="R55:R59">
    <cfRule type="cellIs" dxfId="2161" priority="46" stopIfTrue="1" operator="equal">
      <formula>0</formula>
    </cfRule>
  </conditionalFormatting>
  <conditionalFormatting sqref="V55:V59">
    <cfRule type="cellIs" dxfId="2160" priority="45" stopIfTrue="1" operator="equal">
      <formula>0</formula>
    </cfRule>
  </conditionalFormatting>
  <conditionalFormatting sqref="M67">
    <cfRule type="cellIs" dxfId="2159" priority="44" stopIfTrue="1" operator="equal">
      <formula>0</formula>
    </cfRule>
  </conditionalFormatting>
  <conditionalFormatting sqref="W63:W66">
    <cfRule type="cellIs" dxfId="2158" priority="43" stopIfTrue="1" operator="equal">
      <formula>0</formula>
    </cfRule>
  </conditionalFormatting>
  <conditionalFormatting sqref="S63:S66">
    <cfRule type="cellIs" dxfId="2157" priority="42" stopIfTrue="1" operator="equal">
      <formula>0</formula>
    </cfRule>
  </conditionalFormatting>
  <conditionalFormatting sqref="H55:H57">
    <cfRule type="cellIs" dxfId="2156" priority="41" stopIfTrue="1" operator="equal">
      <formula>0</formula>
    </cfRule>
  </conditionalFormatting>
  <conditionalFormatting sqref="T31:T34">
    <cfRule type="cellIs" dxfId="2155" priority="40" stopIfTrue="1" operator="equal">
      <formula>0</formula>
    </cfRule>
  </conditionalFormatting>
  <conditionalFormatting sqref="F38:F39">
    <cfRule type="cellIs" dxfId="2154" priority="39" stopIfTrue="1" operator="equal">
      <formula>0</formula>
    </cfRule>
  </conditionalFormatting>
  <conditionalFormatting sqref="H38:I39">
    <cfRule type="cellIs" dxfId="2153" priority="38" stopIfTrue="1" operator="equal">
      <formula>0</formula>
    </cfRule>
  </conditionalFormatting>
  <conditionalFormatting sqref="P38:Q38">
    <cfRule type="cellIs" dxfId="2152" priority="37" stopIfTrue="1" operator="equal">
      <formula>0</formula>
    </cfRule>
  </conditionalFormatting>
  <conditionalFormatting sqref="U38">
    <cfRule type="cellIs" dxfId="2151" priority="36" stopIfTrue="1" operator="equal">
      <formula>0</formula>
    </cfRule>
  </conditionalFormatting>
  <conditionalFormatting sqref="T38">
    <cfRule type="cellIs" dxfId="2150" priority="35" stopIfTrue="1" operator="equal">
      <formula>0</formula>
    </cfRule>
  </conditionalFormatting>
  <conditionalFormatting sqref="I53:I54">
    <cfRule type="cellIs" dxfId="2149" priority="33" stopIfTrue="1" operator="equal">
      <formula>0</formula>
    </cfRule>
  </conditionalFormatting>
  <conditionalFormatting sqref="F53:F54">
    <cfRule type="cellIs" dxfId="2148" priority="34" stopIfTrue="1" operator="equal">
      <formula>0</formula>
    </cfRule>
  </conditionalFormatting>
  <conditionalFormatting sqref="P53:Q53">
    <cfRule type="cellIs" dxfId="2147" priority="32" stopIfTrue="1" operator="equal">
      <formula>0</formula>
    </cfRule>
  </conditionalFormatting>
  <conditionalFormatting sqref="U53">
    <cfRule type="cellIs" dxfId="2146" priority="31" stopIfTrue="1" operator="equal">
      <formula>0</formula>
    </cfRule>
  </conditionalFormatting>
  <conditionalFormatting sqref="T53">
    <cfRule type="cellIs" dxfId="2145" priority="30" stopIfTrue="1" operator="equal">
      <formula>0</formula>
    </cfRule>
  </conditionalFormatting>
  <conditionalFormatting sqref="B60:H60">
    <cfRule type="cellIs" dxfId="2144" priority="29" stopIfTrue="1" operator="equal">
      <formula>0</formula>
    </cfRule>
  </conditionalFormatting>
  <conditionalFormatting sqref="I60:O60">
    <cfRule type="cellIs" dxfId="2143" priority="28" stopIfTrue="1" operator="equal">
      <formula>0</formula>
    </cfRule>
  </conditionalFormatting>
  <conditionalFormatting sqref="Y47:AC47">
    <cfRule type="cellIs" dxfId="2142" priority="27" stopIfTrue="1" operator="equal">
      <formula>0</formula>
    </cfRule>
  </conditionalFormatting>
  <conditionalFormatting sqref="N80">
    <cfRule type="cellIs" dxfId="2141" priority="26" stopIfTrue="1" operator="equal">
      <formula>0</formula>
    </cfRule>
  </conditionalFormatting>
  <conditionalFormatting sqref="H53:H54">
    <cfRule type="cellIs" dxfId="2140" priority="25" stopIfTrue="1" operator="equal">
      <formula>0</formula>
    </cfRule>
  </conditionalFormatting>
  <conditionalFormatting sqref="C53:D53">
    <cfRule type="cellIs" dxfId="2139" priority="24" stopIfTrue="1" operator="equal">
      <formula>0</formula>
    </cfRule>
  </conditionalFormatting>
  <conditionalFormatting sqref="B55:B57">
    <cfRule type="cellIs" dxfId="2138" priority="23" stopIfTrue="1" operator="equal">
      <formula>0</formula>
    </cfRule>
  </conditionalFormatting>
  <conditionalFormatting sqref="O1">
    <cfRule type="cellIs" dxfId="2137" priority="22" stopIfTrue="1" operator="equal">
      <formula>0</formula>
    </cfRule>
  </conditionalFormatting>
  <conditionalFormatting sqref="B93:C93">
    <cfRule type="cellIs" dxfId="116" priority="7" stopIfTrue="1" operator="equal">
      <formula>0</formula>
    </cfRule>
  </conditionalFormatting>
  <conditionalFormatting sqref="D88:D92">
    <cfRule type="cellIs" dxfId="115" priority="9" stopIfTrue="1" operator="equal">
      <formula>0</formula>
    </cfRule>
  </conditionalFormatting>
  <conditionalFormatting sqref="D93">
    <cfRule type="cellIs" dxfId="114" priority="8" stopIfTrue="1" operator="equal">
      <formula>0</formula>
    </cfRule>
  </conditionalFormatting>
  <conditionalFormatting sqref="G93">
    <cfRule type="cellIs" dxfId="113" priority="6" stopIfTrue="1" operator="equal">
      <formula>0</formula>
    </cfRule>
  </conditionalFormatting>
  <conditionalFormatting sqref="H93:I93">
    <cfRule type="cellIs" dxfId="112" priority="4" stopIfTrue="1" operator="equal">
      <formula>0</formula>
    </cfRule>
  </conditionalFormatting>
  <conditionalFormatting sqref="J93">
    <cfRule type="cellIs" dxfId="111" priority="5" stopIfTrue="1" operator="equal">
      <formula>0</formula>
    </cfRule>
  </conditionalFormatting>
  <conditionalFormatting sqref="E93:F93">
    <cfRule type="cellIs" dxfId="110" priority="3" stopIfTrue="1" operator="equal">
      <formula>0</formula>
    </cfRule>
  </conditionalFormatting>
  <conditionalFormatting sqref="G88:G92">
    <cfRule type="cellIs" dxfId="109" priority="2" stopIfTrue="1" operator="equal">
      <formula>0</formula>
    </cfRule>
  </conditionalFormatting>
  <conditionalFormatting sqref="J88:J92">
    <cfRule type="cellIs" dxfId="108" priority="1" stopIfTrue="1" operator="equal">
      <formula>0</formula>
    </cfRule>
  </conditionalFormatting>
  <dataValidations disablePrompts="1" count="4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70E6178A-3AC9-4352-B317-EF21D8DAD952}"/>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1998A202-A6BF-48BF-8A02-8B734DCBB219}"/>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33B08EC3-8092-484A-9306-5B0A6D4140A1}"/>
    <dataValidation allowBlank="1" showInputMessage="1" showErrorMessage="1" prompt="Update the number of total pages." sqref="A94:W94" xr:uid="{C1660CB2-1486-4AFA-80BB-ABF7382ACB4B}"/>
    <dataValidation allowBlank="1" showInputMessage="1" showErrorMessage="1" prompt="Enter the number(s) and length(s) of 6&quot; DIP lateral replacements from the sewer to the curb trap._x000a_" sqref="E87" xr:uid="{26FA0A5C-2F33-402F-B955-27BC05769B92}"/>
    <dataValidation allowBlank="1" showInputMessage="1" showErrorMessage="1" prompt="Enter the number of manholes by kind." sqref="K85:M85" xr:uid="{1A99118F-B945-4211-BE80-7ABC99039DC6}"/>
    <dataValidation allowBlank="1" showInputMessage="1" showErrorMessage="1" prompt="Enter the number of proposed inlets by size/type and the number of existing inlets to be abandoned." sqref="N85:P85" xr:uid="{CE72B568-E538-4DDE-92E6-7EB76CB2FFAA}"/>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15303137-9452-4CB6-A534-07795D0858BC}"/>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DCC95968-A853-4CFE-9B9D-D982FF22E9C2}"/>
    <dataValidation allowBlank="1" showInputMessage="1" showErrorMessage="1" prompt="Enter the number of ramps triggered by the sewer reconstruction or lining. " sqref="N80:P80" xr:uid="{A48A1DB1-EFD6-4E1F-B772-2F3C759C1F9D}"/>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01B8A92C-79B7-4FB1-917C-A109BCD7B913}"/>
    <dataValidation allowBlank="1" showInputMessage="1" showErrorMessage="1" prompt="Enter length and width of driveway disturbed. Depending on the area disturbed relative to the total area of the driveway, the driveway may have to be partially or fully replaced." sqref="J77:M77" xr:uid="{3A427211-2D3C-4743-8169-41C0DD7CD438}"/>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119ABB29-59B6-4DF7-B507-371963C63D3A}"/>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BA8721F4-53A2-4890-9630-6B8A8FE69CA4}"/>
    <dataValidation allowBlank="1" showInputMessage="1" showErrorMessage="1" prompt="Enter the number of existing manholes to be lined." sqref="T70:V70" xr:uid="{343D363F-5DCA-449D-85E7-A6DF0C866641}"/>
    <dataValidation allowBlank="1" showInputMessage="1" showErrorMessage="1" prompt="Enter the size, material, and length of the existing sewer(s) to be lined." sqref="N70" xr:uid="{0FED0AE9-3A57-40C1-A56F-DFD7D0B7C8D1}"/>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FAE95059-4A6F-4B7F-9ED1-4C01C36C5469}"/>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AF120A26-9ECF-4E0F-AD85-2B0A9070F8EC}"/>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498E27EE-2465-4844-B823-857103EEBAF1}"/>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25778AA1-8129-4629-8F01-07D8DED48C9A}"/>
    <dataValidation allowBlank="1" showInputMessage="1" showErrorMessage="1" prompt="Enter pipe size, length and base factor for sewers in State Routes._x000a__x000a_NOTE: Base factor is base width for State 10&quot; Concrete Base / 9." sqref="P61:S61" xr:uid="{06E4A138-A107-4226-85F3-ED7AC07AE9B0}"/>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9046CCF3-49FA-44C9-8FE3-CBEF014497F4}"/>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24AED7B9-9C84-41EE-802F-615EEFABD117}"/>
    <dataValidation allowBlank="1" showInputMessage="1" showErrorMessage="1" prompt="Surface Width (ft) = Trench Width (ft) + 2 feet. _x000a__x000a_NOTE: 2 feet is the total surface cutback for trenches in State Routes, it accounts for 1 foot cutback to each side of the trench." sqref="U38:U39 U53:U54" xr:uid="{4352599B-58A6-4A2B-A968-689ED354B7D5}"/>
    <dataValidation allowBlank="1" showInputMessage="1" showErrorMessage="1" prompt="Enter linear feet of pipe by size in State Routes, EXCLUDING within intersections. _x000a_" sqref="T38:T39 T53:T54" xr:uid="{BCBF9345-9D8F-4376-A12B-0170776BA85D}"/>
    <dataValidation allowBlank="1" showInputMessage="1" showErrorMessage="1" prompt="Base Width (ft) = Trench Width (ft) + 2 feet. _x000a__x000a_NOTE: 2 feet is the total base cutback for trenches in State Routes, it accounts for 1 foot cutback to each side of the trench." sqref="Q38:Q39 Q53:Q54" xr:uid="{539FE420-746C-4DE3-81F4-F36852FD3249}"/>
    <dataValidation allowBlank="1" showInputMessage="1" showErrorMessage="1" prompt="Enter linear feet of pipe by size in State Routes, including within intersections. _x000a_NOTE: don't include pipe outside of cartway." sqref="P38:P39 P53:P54" xr:uid="{5E99E5DB-1D48-4124-B8E1-8D66D5F8B43F}"/>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A5692E06-0E28-4285-AFDD-5FB40F7F3346}"/>
    <dataValidation allowBlank="1" showInputMessage="1" showErrorMessage="1" prompt="Enter pipe size, length and paving factor for pipes within intersections. _x000a__x000a_*Factor = surface width (ft) / 9; _x000a_where surface width = trench width + base cutbacks + surface cutbacks." sqref="P29:W29" xr:uid="{7CBE1765-6092-4223-B179-7D4896E33F96}"/>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39730588-54AE-4147-AF28-102AB4D9AEB5}"/>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A4C880DA-48A1-43D1-863D-7987C36399DF}"/>
    <dataValidation allowBlank="1" showInputMessage="1" showErrorMessage="1" prompt="Base width = Trench Width (ft) + base cutbacks on both sides (ft). _x000a_NOTE: base cutbacks are 9&quot; for trench widths less than 3 feet and 12&quot; for trench width 3 feet and greater." sqref="Q21:Q22" xr:uid="{0181267E-E2D9-4831-9862-C662443A32F0}"/>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3E04867B-9385-4E82-BBC8-52E7AF2E83B3}"/>
    <dataValidation allowBlank="1" showInputMessage="1" showErrorMessage="1" prompt="Surface Width (ft) = Base Width (ft) + 1 foot. _x000a__x000a_NOTE: 1 foot is the total surface cutback beyond the base cutback, it accounts for 6 inches to each side of the trench." sqref="U6:U7 U21:U22" xr:uid="{0CB91E76-98A1-4A91-9796-E1CC9A9EA774}"/>
    <dataValidation allowBlank="1" showInputMessage="1" showErrorMessage="1" prompt="Enter linear feet of pipe by size in City Streets, EXCLUDING within intersections. _x000a_" sqref="T6:T7 T21:T22" xr:uid="{279C981C-7A6C-4904-B479-DB273DEF51E6}"/>
    <dataValidation allowBlank="1" showInputMessage="1" showErrorMessage="1" prompt="Base Width (ft) = Trench Width (ft) + 2 feet. _x000a__x000a_NOTE: 2 feet is the total base cutback for trench widths 3 feet and greater, it accounts for 1 foot cutback to each side of the trench." sqref="Q6:Q7" xr:uid="{011BD57E-9BD7-44B6-B12E-1715600667BF}"/>
    <dataValidation allowBlank="1" showInputMessage="1" showErrorMessage="1" prompt="Enter linear feet of pipe by size in City Streets, including within intersections. _x000a_NOTE: don't include pipe outside of cartway." sqref="P6:P7 P21:P22" xr:uid="{5B74B941-A3EB-40CD-BC42-26554FEBC8DA}"/>
    <dataValidation allowBlank="1" showInputMessage="1" showErrorMessage="1" prompt="Enter linear feet of pipe by size." sqref="I6:I7 I21:I22 I38:I39 I53:I54" xr:uid="{7019442A-02B7-462A-93B5-D500F36A35E7}"/>
    <dataValidation allowBlank="1" showInputMessage="1" showErrorMessage="1" prompt="Trench widths are on page 2 of the Standard Details for Sewers handbook, denoted by H._x000a_" sqref="H6:H7 H38:H39" xr:uid="{A359789E-69FD-4EE2-8BE6-885D11437E63}"/>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9835CA5A-21CC-4E52-A0B3-C5B1C4DB654D}"/>
    <dataValidation allowBlank="1" showInputMessage="1" showErrorMessage="1" prompt="Enter upstream and downstream depths measured from surface to invert of pipe." sqref="C38:D38 C6:D6" xr:uid="{7A4BE1B6-6166-4333-B73F-D281F8A86DB4}"/>
  </dataValidations>
  <pageMargins left="0.25" right="0.25" top="0.75" bottom="0.75" header="0.3" footer="0.3"/>
  <pageSetup paperSize="17" scale="55"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41533-365C-49BB-82E0-480954125B5E}">
  <sheetPr>
    <pageSetUpPr fitToPage="1"/>
  </sheetPr>
  <dimension ref="A1:AF94"/>
  <sheetViews>
    <sheetView showZeros="0" zoomScale="85" zoomScaleNormal="85" workbookViewId="0">
      <pane ySplit="1" topLeftCell="A62" activePane="bottomLeft" state="frozen"/>
      <selection pane="bottomLeft" activeCell="B85" sqref="B85:J93"/>
    </sheetView>
  </sheetViews>
  <sheetFormatPr defaultRowHeight="15" x14ac:dyDescent="0.25"/>
  <cols>
    <col min="1" max="1" width="9.140625" customWidth="1"/>
    <col min="2" max="2" width="10.85546875" customWidth="1"/>
    <col min="3" max="3" width="11.5703125" customWidth="1"/>
    <col min="4" max="4" width="12.7109375" bestFit="1" customWidth="1"/>
    <col min="5" max="5" width="11.7109375" customWidth="1"/>
    <col min="6" max="6" width="13.140625" customWidth="1"/>
    <col min="7" max="7" width="10.140625" customWidth="1"/>
    <col min="8" max="8" width="11" customWidth="1"/>
    <col min="9" max="9" width="10.7109375" customWidth="1"/>
    <col min="10" max="10" width="10" customWidth="1"/>
    <col min="11" max="11" width="12.42578125" customWidth="1"/>
    <col min="12" max="12" width="11.85546875" customWidth="1"/>
    <col min="16" max="16" width="13.140625" customWidth="1"/>
    <col min="17" max="17" width="10.85546875" customWidth="1"/>
    <col min="19" max="19" width="10.28515625" customWidth="1"/>
    <col min="20" max="20" width="9.7109375" customWidth="1"/>
    <col min="22" max="22" width="11.28515625" customWidth="1"/>
    <col min="23" max="23" width="12.42578125" customWidth="1"/>
    <col min="24" max="24" width="10.140625" customWidth="1"/>
    <col min="25" max="26" width="12.85546875" customWidth="1"/>
    <col min="27" max="27" width="9.85546875" customWidth="1"/>
    <col min="28" max="28" width="10.140625" customWidth="1"/>
    <col min="29" max="29" width="10.7109375" customWidth="1"/>
    <col min="30" max="30" width="11.140625" customWidth="1"/>
  </cols>
  <sheetData>
    <row r="1" spans="1:32" ht="14.25" customHeight="1" thickBot="1" x14ac:dyDescent="0.3">
      <c r="B1" s="61"/>
      <c r="C1" s="61"/>
      <c r="D1" s="62"/>
      <c r="E1" s="62"/>
      <c r="F1" s="62"/>
      <c r="G1" s="62"/>
      <c r="H1" s="62"/>
      <c r="I1" s="62"/>
      <c r="J1" s="62"/>
      <c r="K1" s="51"/>
      <c r="L1" s="51"/>
      <c r="P1" s="86" t="s">
        <v>163</v>
      </c>
      <c r="Z1" s="85"/>
      <c r="AA1" s="1"/>
      <c r="AB1" s="1"/>
      <c r="AC1" s="1"/>
      <c r="AD1" s="1"/>
      <c r="AE1" s="1"/>
      <c r="AF1" s="1"/>
    </row>
    <row r="2" spans="1:32" x14ac:dyDescent="0.25">
      <c r="A2" s="640" t="s">
        <v>128</v>
      </c>
      <c r="B2" s="641"/>
      <c r="C2" s="641"/>
      <c r="D2" s="409"/>
      <c r="E2" s="410"/>
      <c r="F2" s="410"/>
      <c r="G2" s="410"/>
      <c r="H2" s="410"/>
      <c r="I2" s="410"/>
      <c r="J2" s="411"/>
      <c r="K2" s="415" t="s">
        <v>129</v>
      </c>
      <c r="L2" s="417"/>
      <c r="T2" s="177"/>
    </row>
    <row r="3" spans="1:32" ht="15.75" thickBot="1" x14ac:dyDescent="0.3">
      <c r="A3" s="642"/>
      <c r="B3" s="643"/>
      <c r="C3" s="643"/>
      <c r="D3" s="412"/>
      <c r="E3" s="413"/>
      <c r="F3" s="413"/>
      <c r="G3" s="413"/>
      <c r="H3" s="413"/>
      <c r="I3" s="413"/>
      <c r="J3" s="414"/>
      <c r="K3" s="416"/>
      <c r="L3" s="418"/>
      <c r="T3" s="177"/>
    </row>
    <row r="4" spans="1:32" ht="15.75" thickBot="1" x14ac:dyDescent="0.3">
      <c r="T4" s="177"/>
    </row>
    <row r="5" spans="1:32" ht="15.75" customHeight="1" x14ac:dyDescent="0.25">
      <c r="A5" s="518" t="s">
        <v>184</v>
      </c>
      <c r="B5" s="434" t="s">
        <v>34</v>
      </c>
      <c r="C5" s="435"/>
      <c r="D5" s="435"/>
      <c r="E5" s="435"/>
      <c r="F5" s="435"/>
      <c r="G5" s="435"/>
      <c r="H5" s="435"/>
      <c r="I5" s="435"/>
      <c r="J5" s="435"/>
      <c r="K5" s="435"/>
      <c r="L5" s="435"/>
      <c r="M5" s="435"/>
      <c r="N5" s="435"/>
      <c r="O5" s="436"/>
      <c r="P5" s="419" t="s">
        <v>164</v>
      </c>
      <c r="Q5" s="420"/>
      <c r="R5" s="420"/>
      <c r="S5" s="421"/>
      <c r="T5" s="422" t="s">
        <v>11</v>
      </c>
      <c r="U5" s="423"/>
      <c r="V5" s="423"/>
      <c r="W5" s="424"/>
    </row>
    <row r="6" spans="1:32" ht="15" customHeight="1" x14ac:dyDescent="0.25">
      <c r="A6" s="519"/>
      <c r="B6" s="460" t="s">
        <v>35</v>
      </c>
      <c r="C6" s="437" t="s">
        <v>165</v>
      </c>
      <c r="D6" s="438"/>
      <c r="E6" s="439" t="s">
        <v>166</v>
      </c>
      <c r="F6" s="439" t="s">
        <v>285</v>
      </c>
      <c r="G6" s="439" t="s">
        <v>167</v>
      </c>
      <c r="H6" s="439" t="s">
        <v>168</v>
      </c>
      <c r="I6" s="439" t="s">
        <v>169</v>
      </c>
      <c r="J6" s="486" t="s">
        <v>180</v>
      </c>
      <c r="K6" s="488"/>
      <c r="L6" s="439" t="s">
        <v>179</v>
      </c>
      <c r="M6" s="486" t="s">
        <v>36</v>
      </c>
      <c r="N6" s="487"/>
      <c r="O6" s="449" t="s">
        <v>37</v>
      </c>
      <c r="P6" s="494" t="s">
        <v>170</v>
      </c>
      <c r="Q6" s="425" t="s">
        <v>217</v>
      </c>
      <c r="R6" s="439" t="s">
        <v>14</v>
      </c>
      <c r="S6" s="449" t="s">
        <v>171</v>
      </c>
      <c r="T6" s="492" t="s">
        <v>284</v>
      </c>
      <c r="U6" s="425" t="s">
        <v>286</v>
      </c>
      <c r="V6" s="439" t="s">
        <v>14</v>
      </c>
      <c r="W6" s="449" t="s">
        <v>171</v>
      </c>
    </row>
    <row r="7" spans="1:32" ht="30.75" thickBot="1" x14ac:dyDescent="0.3">
      <c r="A7" s="519"/>
      <c r="B7" s="461"/>
      <c r="C7" s="36" t="s">
        <v>38</v>
      </c>
      <c r="D7" s="37" t="s">
        <v>39</v>
      </c>
      <c r="E7" s="440"/>
      <c r="F7" s="440"/>
      <c r="G7" s="440"/>
      <c r="H7" s="440"/>
      <c r="I7" s="440"/>
      <c r="J7" s="489"/>
      <c r="K7" s="490"/>
      <c r="L7" s="440"/>
      <c r="M7" s="489"/>
      <c r="N7" s="491"/>
      <c r="O7" s="450"/>
      <c r="P7" s="495"/>
      <c r="Q7" s="426"/>
      <c r="R7" s="440"/>
      <c r="S7" s="450"/>
      <c r="T7" s="493"/>
      <c r="U7" s="426"/>
      <c r="V7" s="440"/>
      <c r="W7" s="450"/>
      <c r="Z7" t="s">
        <v>283</v>
      </c>
    </row>
    <row r="8" spans="1:32" x14ac:dyDescent="0.25">
      <c r="A8" s="519"/>
      <c r="B8" s="271" t="s">
        <v>40</v>
      </c>
      <c r="C8" s="157"/>
      <c r="D8" s="274"/>
      <c r="E8" s="275" t="str">
        <f>IF(D8=0,"",AVERAGE(C8:D8))</f>
        <v/>
      </c>
      <c r="F8" s="100">
        <v>0.54</v>
      </c>
      <c r="G8" s="100">
        <f t="shared" ref="G8:G19" si="0">IF(D8,E8+F8,0)</f>
        <v>0</v>
      </c>
      <c r="H8" s="100">
        <v>3</v>
      </c>
      <c r="I8" s="276"/>
      <c r="J8" s="496">
        <f t="shared" ref="J8:J18" si="1">((I8*H8*G8)/27)</f>
        <v>0</v>
      </c>
      <c r="K8" s="497"/>
      <c r="L8" s="283">
        <f t="shared" ref="L8:L19" si="2">IF(D8,G8-2,0)</f>
        <v>0</v>
      </c>
      <c r="M8" s="498">
        <f t="shared" ref="M8:M18" si="3">IF(D8,IF(L8&lt;7,0.0056,0.0084),0)</f>
        <v>0</v>
      </c>
      <c r="N8" s="483"/>
      <c r="O8" s="285">
        <f t="shared" ref="O8:O19" si="4">I8*L8*M8</f>
        <v>0</v>
      </c>
      <c r="P8" s="288"/>
      <c r="Q8" s="147">
        <v>5</v>
      </c>
      <c r="R8" s="151">
        <f>Q8/9</f>
        <v>0.55555555555555558</v>
      </c>
      <c r="S8" s="290">
        <f>P8*R8</f>
        <v>0</v>
      </c>
      <c r="T8" s="288"/>
      <c r="U8" s="147">
        <v>6</v>
      </c>
      <c r="V8" s="104">
        <f>U8/9</f>
        <v>0.66666666666666663</v>
      </c>
      <c r="W8" s="290">
        <f>T8*V8</f>
        <v>0</v>
      </c>
      <c r="Y8" s="263"/>
    </row>
    <row r="9" spans="1:32" x14ac:dyDescent="0.25">
      <c r="A9" s="519"/>
      <c r="B9" s="269" t="s">
        <v>41</v>
      </c>
      <c r="C9" s="157"/>
      <c r="D9" s="160"/>
      <c r="E9" s="277" t="str">
        <f t="shared" ref="E9:E19" si="5">IF(D9=0,"",AVERAGE(C9:D9))</f>
        <v/>
      </c>
      <c r="F9" s="101">
        <v>0.56000000000000005</v>
      </c>
      <c r="G9" s="101">
        <f t="shared" si="0"/>
        <v>0</v>
      </c>
      <c r="H9" s="101">
        <v>3.25</v>
      </c>
      <c r="I9" s="102"/>
      <c r="J9" s="432">
        <f t="shared" si="1"/>
        <v>0</v>
      </c>
      <c r="K9" s="433"/>
      <c r="L9" s="284">
        <f t="shared" si="2"/>
        <v>0</v>
      </c>
      <c r="M9" s="430">
        <f t="shared" si="3"/>
        <v>0</v>
      </c>
      <c r="N9" s="431"/>
      <c r="O9" s="286">
        <f t="shared" si="4"/>
        <v>0</v>
      </c>
      <c r="P9" s="288"/>
      <c r="Q9" s="148">
        <v>5.25</v>
      </c>
      <c r="R9" s="152">
        <f t="shared" ref="R9:R19" si="6">Q9/9</f>
        <v>0.58333333333333337</v>
      </c>
      <c r="S9" s="290">
        <f>P9*R9</f>
        <v>0</v>
      </c>
      <c r="T9" s="288"/>
      <c r="U9" s="148">
        <v>6.25</v>
      </c>
      <c r="V9" s="105">
        <f>U9/9</f>
        <v>0.69444444444444442</v>
      </c>
      <c r="W9" s="290">
        <f>T9*V9</f>
        <v>0</v>
      </c>
      <c r="Z9" s="262"/>
    </row>
    <row r="10" spans="1:32" x14ac:dyDescent="0.25">
      <c r="A10" s="519"/>
      <c r="B10" s="269" t="s">
        <v>42</v>
      </c>
      <c r="C10" s="157"/>
      <c r="D10" s="160"/>
      <c r="E10" s="277" t="str">
        <f t="shared" si="5"/>
        <v/>
      </c>
      <c r="F10" s="101">
        <v>0.57999999999999996</v>
      </c>
      <c r="G10" s="101">
        <f t="shared" si="0"/>
        <v>0</v>
      </c>
      <c r="H10" s="101">
        <v>3.5</v>
      </c>
      <c r="I10" s="102"/>
      <c r="J10" s="432">
        <f t="shared" si="1"/>
        <v>0</v>
      </c>
      <c r="K10" s="433"/>
      <c r="L10" s="284">
        <f t="shared" si="2"/>
        <v>0</v>
      </c>
      <c r="M10" s="430">
        <f t="shared" si="3"/>
        <v>0</v>
      </c>
      <c r="N10" s="431"/>
      <c r="O10" s="286">
        <f t="shared" si="4"/>
        <v>0</v>
      </c>
      <c r="P10" s="288"/>
      <c r="Q10" s="148">
        <v>5.5</v>
      </c>
      <c r="R10" s="153">
        <f t="shared" si="6"/>
        <v>0.61111111111111116</v>
      </c>
      <c r="S10" s="290">
        <f t="shared" ref="S10:S19" si="7">P10*R10</f>
        <v>0</v>
      </c>
      <c r="T10" s="288"/>
      <c r="U10" s="148">
        <v>6.5</v>
      </c>
      <c r="V10" s="105">
        <f t="shared" ref="V10:V19" si="8">U10/9</f>
        <v>0.72222222222222221</v>
      </c>
      <c r="W10" s="290">
        <f t="shared" ref="W10:W19" si="9">T10*V10</f>
        <v>0</v>
      </c>
      <c r="Z10" s="262"/>
    </row>
    <row r="11" spans="1:32" x14ac:dyDescent="0.25">
      <c r="A11" s="519"/>
      <c r="B11" s="269" t="s">
        <v>43</v>
      </c>
      <c r="C11" s="157"/>
      <c r="D11" s="160"/>
      <c r="E11" s="278" t="str">
        <f t="shared" si="5"/>
        <v/>
      </c>
      <c r="F11" s="101">
        <v>0.6</v>
      </c>
      <c r="G11" s="101">
        <f t="shared" si="0"/>
        <v>0</v>
      </c>
      <c r="H11" s="101">
        <v>3.75</v>
      </c>
      <c r="I11" s="102"/>
      <c r="J11" s="432">
        <f t="shared" si="1"/>
        <v>0</v>
      </c>
      <c r="K11" s="433"/>
      <c r="L11" s="284">
        <f t="shared" si="2"/>
        <v>0</v>
      </c>
      <c r="M11" s="430">
        <f t="shared" si="3"/>
        <v>0</v>
      </c>
      <c r="N11" s="431"/>
      <c r="O11" s="286">
        <f t="shared" si="4"/>
        <v>0</v>
      </c>
      <c r="P11" s="288"/>
      <c r="Q11" s="148">
        <v>5.75</v>
      </c>
      <c r="R11" s="153">
        <f t="shared" si="6"/>
        <v>0.63888888888888884</v>
      </c>
      <c r="S11" s="290">
        <f t="shared" si="7"/>
        <v>0</v>
      </c>
      <c r="T11" s="288"/>
      <c r="U11" s="148">
        <v>6.75</v>
      </c>
      <c r="V11" s="105">
        <f t="shared" si="8"/>
        <v>0.75</v>
      </c>
      <c r="W11" s="290">
        <f t="shared" si="9"/>
        <v>0</v>
      </c>
    </row>
    <row r="12" spans="1:32" x14ac:dyDescent="0.25">
      <c r="A12" s="519"/>
      <c r="B12" s="269" t="s">
        <v>44</v>
      </c>
      <c r="C12" s="157"/>
      <c r="D12" s="160"/>
      <c r="E12" s="277" t="str">
        <f t="shared" si="5"/>
        <v/>
      </c>
      <c r="F12" s="101">
        <v>0.63</v>
      </c>
      <c r="G12" s="101">
        <f t="shared" si="0"/>
        <v>0</v>
      </c>
      <c r="H12" s="101">
        <v>4.08</v>
      </c>
      <c r="I12" s="102"/>
      <c r="J12" s="432">
        <f t="shared" si="1"/>
        <v>0</v>
      </c>
      <c r="K12" s="433"/>
      <c r="L12" s="284">
        <f t="shared" si="2"/>
        <v>0</v>
      </c>
      <c r="M12" s="430">
        <f t="shared" si="3"/>
        <v>0</v>
      </c>
      <c r="N12" s="431"/>
      <c r="O12" s="286">
        <f t="shared" si="4"/>
        <v>0</v>
      </c>
      <c r="P12" s="288"/>
      <c r="Q12" s="148">
        <v>6.08</v>
      </c>
      <c r="R12" s="153">
        <f t="shared" si="6"/>
        <v>0.67555555555555558</v>
      </c>
      <c r="S12" s="290">
        <f t="shared" si="7"/>
        <v>0</v>
      </c>
      <c r="T12" s="288"/>
      <c r="U12" s="148">
        <v>7.08</v>
      </c>
      <c r="V12" s="105">
        <f t="shared" si="8"/>
        <v>0.78666666666666663</v>
      </c>
      <c r="W12" s="290">
        <f t="shared" si="9"/>
        <v>0</v>
      </c>
    </row>
    <row r="13" spans="1:32" x14ac:dyDescent="0.25">
      <c r="A13" s="519"/>
      <c r="B13" s="269" t="s">
        <v>45</v>
      </c>
      <c r="C13" s="157"/>
      <c r="D13" s="160"/>
      <c r="E13" s="278" t="str">
        <f t="shared" si="5"/>
        <v/>
      </c>
      <c r="F13" s="101">
        <v>0.67</v>
      </c>
      <c r="G13" s="101">
        <f t="shared" si="0"/>
        <v>0</v>
      </c>
      <c r="H13" s="101">
        <v>4.67</v>
      </c>
      <c r="I13" s="102"/>
      <c r="J13" s="432">
        <f t="shared" si="1"/>
        <v>0</v>
      </c>
      <c r="K13" s="433"/>
      <c r="L13" s="284">
        <f t="shared" si="2"/>
        <v>0</v>
      </c>
      <c r="M13" s="430">
        <f t="shared" si="3"/>
        <v>0</v>
      </c>
      <c r="N13" s="431"/>
      <c r="O13" s="286">
        <f t="shared" si="4"/>
        <v>0</v>
      </c>
      <c r="P13" s="288"/>
      <c r="Q13" s="148">
        <v>6.67</v>
      </c>
      <c r="R13" s="154">
        <f t="shared" si="6"/>
        <v>0.74111111111111105</v>
      </c>
      <c r="S13" s="290">
        <f t="shared" si="7"/>
        <v>0</v>
      </c>
      <c r="T13" s="288"/>
      <c r="U13" s="148">
        <v>7.67</v>
      </c>
      <c r="V13" s="105">
        <f t="shared" si="8"/>
        <v>0.85222222222222221</v>
      </c>
      <c r="W13" s="290">
        <f t="shared" si="9"/>
        <v>0</v>
      </c>
    </row>
    <row r="14" spans="1:32" ht="15.75" thickBot="1" x14ac:dyDescent="0.3">
      <c r="A14" s="519"/>
      <c r="B14" s="269" t="s">
        <v>46</v>
      </c>
      <c r="C14" s="157"/>
      <c r="D14" s="160"/>
      <c r="E14" s="277" t="str">
        <f t="shared" si="5"/>
        <v/>
      </c>
      <c r="F14" s="101">
        <v>0.71</v>
      </c>
      <c r="G14" s="101">
        <f t="shared" si="0"/>
        <v>0</v>
      </c>
      <c r="H14" s="101">
        <v>5.33</v>
      </c>
      <c r="I14" s="102"/>
      <c r="J14" s="432">
        <f t="shared" si="1"/>
        <v>0</v>
      </c>
      <c r="K14" s="433"/>
      <c r="L14" s="284">
        <f t="shared" si="2"/>
        <v>0</v>
      </c>
      <c r="M14" s="430">
        <f t="shared" si="3"/>
        <v>0</v>
      </c>
      <c r="N14" s="431"/>
      <c r="O14" s="286">
        <f t="shared" si="4"/>
        <v>0</v>
      </c>
      <c r="P14" s="288"/>
      <c r="Q14" s="148">
        <v>7.33</v>
      </c>
      <c r="R14" s="152">
        <f t="shared" si="6"/>
        <v>0.81444444444444442</v>
      </c>
      <c r="S14" s="290">
        <f t="shared" si="7"/>
        <v>0</v>
      </c>
      <c r="T14" s="288"/>
      <c r="U14" s="148">
        <v>8.33</v>
      </c>
      <c r="V14" s="105">
        <f t="shared" si="8"/>
        <v>0.92555555555555558</v>
      </c>
      <c r="W14" s="290">
        <f t="shared" si="9"/>
        <v>0</v>
      </c>
    </row>
    <row r="15" spans="1:32" x14ac:dyDescent="0.25">
      <c r="A15" s="519"/>
      <c r="B15" s="269" t="s">
        <v>47</v>
      </c>
      <c r="C15" s="157"/>
      <c r="D15" s="160"/>
      <c r="E15" s="279" t="str">
        <f t="shared" si="5"/>
        <v/>
      </c>
      <c r="F15" s="101">
        <v>0.79</v>
      </c>
      <c r="G15" s="101">
        <f t="shared" si="0"/>
        <v>0</v>
      </c>
      <c r="H15" s="101">
        <v>6</v>
      </c>
      <c r="I15" s="102"/>
      <c r="J15" s="432">
        <f t="shared" si="1"/>
        <v>0</v>
      </c>
      <c r="K15" s="433"/>
      <c r="L15" s="284">
        <f t="shared" si="2"/>
        <v>0</v>
      </c>
      <c r="M15" s="430">
        <f t="shared" si="3"/>
        <v>0</v>
      </c>
      <c r="N15" s="431"/>
      <c r="O15" s="286">
        <f t="shared" si="4"/>
        <v>0</v>
      </c>
      <c r="P15" s="288"/>
      <c r="Q15" s="148">
        <v>8</v>
      </c>
      <c r="R15" s="153">
        <f t="shared" si="6"/>
        <v>0.88888888888888884</v>
      </c>
      <c r="S15" s="290">
        <f t="shared" si="7"/>
        <v>0</v>
      </c>
      <c r="T15" s="288"/>
      <c r="U15" s="148">
        <v>9</v>
      </c>
      <c r="V15" s="105">
        <f t="shared" si="8"/>
        <v>1</v>
      </c>
      <c r="W15" s="290">
        <f t="shared" si="9"/>
        <v>0</v>
      </c>
      <c r="Y15" s="558" t="s">
        <v>196</v>
      </c>
      <c r="Z15" s="423"/>
      <c r="AA15" s="423"/>
      <c r="AB15" s="423"/>
      <c r="AC15" s="424"/>
    </row>
    <row r="16" spans="1:32" ht="15.75" thickBot="1" x14ac:dyDescent="0.3">
      <c r="A16" s="519"/>
      <c r="B16" s="269" t="s">
        <v>48</v>
      </c>
      <c r="C16" s="157"/>
      <c r="D16" s="160"/>
      <c r="E16" s="279" t="str">
        <f t="shared" si="5"/>
        <v/>
      </c>
      <c r="F16" s="101">
        <v>0.88</v>
      </c>
      <c r="G16" s="101">
        <f t="shared" si="0"/>
        <v>0</v>
      </c>
      <c r="H16" s="101">
        <v>6.67</v>
      </c>
      <c r="I16" s="102"/>
      <c r="J16" s="432">
        <f t="shared" si="1"/>
        <v>0</v>
      </c>
      <c r="K16" s="433"/>
      <c r="L16" s="284">
        <f t="shared" si="2"/>
        <v>0</v>
      </c>
      <c r="M16" s="430">
        <f t="shared" si="3"/>
        <v>0</v>
      </c>
      <c r="N16" s="431"/>
      <c r="O16" s="286">
        <f t="shared" si="4"/>
        <v>0</v>
      </c>
      <c r="P16" s="288"/>
      <c r="Q16" s="148">
        <v>8.67</v>
      </c>
      <c r="R16" s="154">
        <f t="shared" si="6"/>
        <v>0.96333333333333337</v>
      </c>
      <c r="S16" s="290">
        <f t="shared" si="7"/>
        <v>0</v>
      </c>
      <c r="T16" s="288"/>
      <c r="U16" s="148">
        <v>9.67</v>
      </c>
      <c r="V16" s="105">
        <f t="shared" si="8"/>
        <v>1.0744444444444445</v>
      </c>
      <c r="W16" s="290">
        <f t="shared" si="9"/>
        <v>0</v>
      </c>
      <c r="Y16" s="559" t="s">
        <v>54</v>
      </c>
      <c r="Z16" s="560"/>
      <c r="AA16" s="107" t="s">
        <v>14</v>
      </c>
      <c r="AB16" s="82" t="s">
        <v>172</v>
      </c>
      <c r="AC16" s="83" t="s">
        <v>14</v>
      </c>
    </row>
    <row r="17" spans="1:29" x14ac:dyDescent="0.25">
      <c r="A17" s="519"/>
      <c r="B17" s="269" t="s">
        <v>49</v>
      </c>
      <c r="C17" s="157"/>
      <c r="D17" s="160"/>
      <c r="E17" s="279" t="str">
        <f t="shared" si="5"/>
        <v/>
      </c>
      <c r="F17" s="101">
        <v>0.96</v>
      </c>
      <c r="G17" s="101">
        <f t="shared" si="0"/>
        <v>0</v>
      </c>
      <c r="H17" s="101">
        <v>7.17</v>
      </c>
      <c r="I17" s="102"/>
      <c r="J17" s="429">
        <f t="shared" si="1"/>
        <v>0</v>
      </c>
      <c r="K17" s="429"/>
      <c r="L17" s="101">
        <f t="shared" si="2"/>
        <v>0</v>
      </c>
      <c r="M17" s="430">
        <f t="shared" si="3"/>
        <v>0</v>
      </c>
      <c r="N17" s="431"/>
      <c r="O17" s="286">
        <f t="shared" si="4"/>
        <v>0</v>
      </c>
      <c r="P17" s="288"/>
      <c r="Q17" s="149">
        <v>9.17</v>
      </c>
      <c r="R17" s="150">
        <f t="shared" si="6"/>
        <v>1.018888888888889</v>
      </c>
      <c r="S17" s="290">
        <f t="shared" si="7"/>
        <v>0</v>
      </c>
      <c r="T17" s="288"/>
      <c r="U17" s="149">
        <v>10.17</v>
      </c>
      <c r="V17" s="105">
        <f t="shared" si="8"/>
        <v>1.1299999999999999</v>
      </c>
      <c r="W17" s="290">
        <f t="shared" si="9"/>
        <v>0</v>
      </c>
      <c r="Y17" s="561" t="s">
        <v>55</v>
      </c>
      <c r="Z17" s="562"/>
      <c r="AA17" s="108">
        <v>9.6000000000000002E-2</v>
      </c>
      <c r="AB17" s="90" t="s">
        <v>17</v>
      </c>
      <c r="AC17" s="169">
        <v>2.0199999999999999E-2</v>
      </c>
    </row>
    <row r="18" spans="1:29" x14ac:dyDescent="0.25">
      <c r="A18" s="519"/>
      <c r="B18" s="99"/>
      <c r="C18" s="157"/>
      <c r="D18" s="160"/>
      <c r="E18" s="279" t="str">
        <f t="shared" si="5"/>
        <v/>
      </c>
      <c r="F18" s="102"/>
      <c r="G18" s="101">
        <f t="shared" si="0"/>
        <v>0</v>
      </c>
      <c r="H18" s="102"/>
      <c r="I18" s="280"/>
      <c r="J18" s="429">
        <f t="shared" si="1"/>
        <v>0</v>
      </c>
      <c r="K18" s="429"/>
      <c r="L18" s="101">
        <f t="shared" si="2"/>
        <v>0</v>
      </c>
      <c r="M18" s="430">
        <f t="shared" si="3"/>
        <v>0</v>
      </c>
      <c r="N18" s="431"/>
      <c r="O18" s="286">
        <f t="shared" si="4"/>
        <v>0</v>
      </c>
      <c r="P18" s="288"/>
      <c r="Q18" s="155"/>
      <c r="R18" s="150">
        <f t="shared" si="6"/>
        <v>0</v>
      </c>
      <c r="S18" s="290">
        <f t="shared" si="7"/>
        <v>0</v>
      </c>
      <c r="T18" s="288"/>
      <c r="U18" s="157"/>
      <c r="V18" s="105">
        <f t="shared" si="8"/>
        <v>0</v>
      </c>
      <c r="W18" s="290">
        <f t="shared" si="9"/>
        <v>0</v>
      </c>
      <c r="Y18" s="563" t="s">
        <v>56</v>
      </c>
      <c r="Z18" s="564"/>
      <c r="AA18" s="109">
        <v>0.11899999999999999</v>
      </c>
      <c r="AB18" s="90" t="s">
        <v>18</v>
      </c>
      <c r="AC18" s="169">
        <v>2.9080000000000002E-2</v>
      </c>
    </row>
    <row r="19" spans="1:29" ht="15.75" thickBot="1" x14ac:dyDescent="0.3">
      <c r="A19" s="519"/>
      <c r="B19" s="89"/>
      <c r="C19" s="156"/>
      <c r="D19" s="161"/>
      <c r="E19" s="278" t="str">
        <f t="shared" si="5"/>
        <v/>
      </c>
      <c r="F19" s="103"/>
      <c r="G19" s="281">
        <f t="shared" si="0"/>
        <v>0</v>
      </c>
      <c r="H19" s="103"/>
      <c r="I19" s="282"/>
      <c r="J19" s="446">
        <f>((I19*H19*G19)/27)</f>
        <v>0</v>
      </c>
      <c r="K19" s="446"/>
      <c r="L19" s="281">
        <f t="shared" si="2"/>
        <v>0</v>
      </c>
      <c r="M19" s="447">
        <f>IF(D19,IF(L19&lt;7,0.0056,0.0084),0)</f>
        <v>0</v>
      </c>
      <c r="N19" s="448"/>
      <c r="O19" s="287">
        <f t="shared" si="4"/>
        <v>0</v>
      </c>
      <c r="P19" s="289"/>
      <c r="Q19" s="156"/>
      <c r="R19" s="150">
        <f t="shared" si="6"/>
        <v>0</v>
      </c>
      <c r="S19" s="290">
        <f t="shared" si="7"/>
        <v>0</v>
      </c>
      <c r="T19" s="289"/>
      <c r="U19" s="158"/>
      <c r="V19" s="105">
        <f t="shared" si="8"/>
        <v>0</v>
      </c>
      <c r="W19" s="290">
        <f t="shared" si="9"/>
        <v>0</v>
      </c>
      <c r="Y19" s="563" t="s">
        <v>57</v>
      </c>
      <c r="Z19" s="564"/>
      <c r="AA19" s="109">
        <v>0.17100000000000001</v>
      </c>
      <c r="AB19" s="106" t="s">
        <v>40</v>
      </c>
      <c r="AC19" s="170">
        <v>6.5000000000000002E-2</v>
      </c>
    </row>
    <row r="20" spans="1:29" x14ac:dyDescent="0.25">
      <c r="A20" s="519"/>
      <c r="B20" s="480" t="s">
        <v>219</v>
      </c>
      <c r="C20" s="420"/>
      <c r="D20" s="420"/>
      <c r="E20" s="420"/>
      <c r="F20" s="420"/>
      <c r="G20" s="420"/>
      <c r="H20" s="420"/>
      <c r="I20" s="420"/>
      <c r="J20" s="420"/>
      <c r="K20" s="420"/>
      <c r="L20" s="420"/>
      <c r="M20" s="420"/>
      <c r="N20" s="420"/>
      <c r="O20" s="481"/>
      <c r="P20" s="480" t="s">
        <v>164</v>
      </c>
      <c r="Q20" s="420"/>
      <c r="R20" s="420"/>
      <c r="S20" s="481"/>
      <c r="T20" s="480" t="s">
        <v>11</v>
      </c>
      <c r="U20" s="420"/>
      <c r="V20" s="420"/>
      <c r="W20" s="421"/>
      <c r="Y20" s="565" t="s">
        <v>58</v>
      </c>
      <c r="Z20" s="566"/>
      <c r="AA20" s="110">
        <v>0.23300000000000001</v>
      </c>
      <c r="AB20" s="106" t="s">
        <v>41</v>
      </c>
      <c r="AC20" s="170">
        <v>8.9099999999999999E-2</v>
      </c>
    </row>
    <row r="21" spans="1:29" ht="15" customHeight="1" x14ac:dyDescent="0.25">
      <c r="A21" s="519"/>
      <c r="B21" s="438" t="s">
        <v>35</v>
      </c>
      <c r="C21" s="486" t="s">
        <v>165</v>
      </c>
      <c r="D21" s="487"/>
      <c r="E21" s="439" t="s">
        <v>166</v>
      </c>
      <c r="F21" s="439" t="s">
        <v>285</v>
      </c>
      <c r="G21" s="439" t="s">
        <v>167</v>
      </c>
      <c r="H21" s="439" t="s">
        <v>168</v>
      </c>
      <c r="I21" s="439" t="s">
        <v>169</v>
      </c>
      <c r="J21" s="486" t="s">
        <v>180</v>
      </c>
      <c r="K21" s="488"/>
      <c r="L21" s="439" t="s">
        <v>179</v>
      </c>
      <c r="M21" s="486" t="s">
        <v>36</v>
      </c>
      <c r="N21" s="487"/>
      <c r="O21" s="449" t="s">
        <v>37</v>
      </c>
      <c r="P21" s="492" t="s">
        <v>170</v>
      </c>
      <c r="Q21" s="425" t="s">
        <v>217</v>
      </c>
      <c r="R21" s="439" t="s">
        <v>14</v>
      </c>
      <c r="S21" s="449" t="s">
        <v>171</v>
      </c>
      <c r="T21" s="492" t="s">
        <v>282</v>
      </c>
      <c r="U21" s="425" t="s">
        <v>218</v>
      </c>
      <c r="V21" s="439" t="s">
        <v>14</v>
      </c>
      <c r="W21" s="449" t="s">
        <v>171</v>
      </c>
      <c r="Y21" s="567"/>
      <c r="Z21" s="568"/>
      <c r="AA21" s="569"/>
      <c r="AB21" s="91" t="s">
        <v>59</v>
      </c>
      <c r="AC21" s="171">
        <v>0.11600000000000001</v>
      </c>
    </row>
    <row r="22" spans="1:29" ht="30.75" thickBot="1" x14ac:dyDescent="0.3">
      <c r="A22" s="519"/>
      <c r="B22" s="485"/>
      <c r="C22" s="36" t="s">
        <v>38</v>
      </c>
      <c r="D22" s="37" t="s">
        <v>39</v>
      </c>
      <c r="E22" s="491"/>
      <c r="F22" s="440"/>
      <c r="G22" s="440"/>
      <c r="H22" s="440"/>
      <c r="I22" s="440"/>
      <c r="J22" s="489"/>
      <c r="K22" s="490"/>
      <c r="L22" s="440"/>
      <c r="M22" s="489"/>
      <c r="N22" s="491"/>
      <c r="O22" s="450"/>
      <c r="P22" s="493"/>
      <c r="Q22" s="426"/>
      <c r="R22" s="440"/>
      <c r="S22" s="450"/>
      <c r="T22" s="493"/>
      <c r="U22" s="426"/>
      <c r="V22" s="440"/>
      <c r="W22" s="450"/>
      <c r="Y22" s="570"/>
      <c r="Z22" s="571"/>
      <c r="AA22" s="572"/>
      <c r="AB22" s="91" t="s">
        <v>60</v>
      </c>
      <c r="AC22" s="171">
        <v>0.182</v>
      </c>
    </row>
    <row r="23" spans="1:29" x14ac:dyDescent="0.25">
      <c r="A23" s="519"/>
      <c r="B23" s="271" t="s">
        <v>290</v>
      </c>
      <c r="C23" s="157"/>
      <c r="D23" s="274"/>
      <c r="E23" s="291" t="str">
        <f>IF(D23=0,"",AVERAGE(C23:D23))</f>
        <v/>
      </c>
      <c r="F23" s="292"/>
      <c r="G23" s="283">
        <f>IF(D23,E23+F23,0)</f>
        <v>0</v>
      </c>
      <c r="H23" s="179">
        <v>2</v>
      </c>
      <c r="I23" s="292"/>
      <c r="J23" s="496">
        <f>((I23*H23*G23)/27)</f>
        <v>0</v>
      </c>
      <c r="K23" s="497"/>
      <c r="L23" s="283">
        <f>IF(D23,G23-2,0)</f>
        <v>0</v>
      </c>
      <c r="M23" s="482">
        <f>IF(D23,IF(L23&lt;7,0.0056,0.0084),0)</f>
        <v>0</v>
      </c>
      <c r="N23" s="483"/>
      <c r="O23" s="285">
        <f>I23*L23*M23</f>
        <v>0</v>
      </c>
      <c r="P23" s="288"/>
      <c r="Q23" s="182">
        <v>3.5</v>
      </c>
      <c r="R23" s="104">
        <f>Q23/9</f>
        <v>0.3888888888888889</v>
      </c>
      <c r="S23" s="97">
        <f>P23*R23</f>
        <v>0</v>
      </c>
      <c r="T23" s="288"/>
      <c r="U23" s="185">
        <v>4.5</v>
      </c>
      <c r="V23" s="162">
        <f>U23/9</f>
        <v>0.5</v>
      </c>
      <c r="W23" s="301">
        <f>T23*V23</f>
        <v>0</v>
      </c>
      <c r="Y23" s="570"/>
      <c r="Z23" s="571"/>
      <c r="AA23" s="572"/>
      <c r="AB23" s="91" t="s">
        <v>63</v>
      </c>
      <c r="AC23" s="171">
        <v>0.26200000000000001</v>
      </c>
    </row>
    <row r="24" spans="1:29" x14ac:dyDescent="0.25">
      <c r="A24" s="519"/>
      <c r="B24" s="269" t="s">
        <v>291</v>
      </c>
      <c r="C24" s="157"/>
      <c r="D24" s="160"/>
      <c r="E24" s="277" t="str">
        <f>IF(D24=0,"",AVERAGE(C24:D24))</f>
        <v/>
      </c>
      <c r="F24" s="293"/>
      <c r="G24" s="284">
        <f>IF(D24,E24+F24,0)</f>
        <v>0</v>
      </c>
      <c r="H24" s="180">
        <v>2.2000000000000002</v>
      </c>
      <c r="I24" s="293"/>
      <c r="J24" s="432">
        <f>((I24*H24*G24)/27)</f>
        <v>0</v>
      </c>
      <c r="K24" s="433"/>
      <c r="L24" s="284">
        <f>IF(D24,G24-2,0)</f>
        <v>0</v>
      </c>
      <c r="M24" s="484">
        <f>IF(D24,IF(L24&lt;7,0.0056,0.0084),0)</f>
        <v>0</v>
      </c>
      <c r="N24" s="431"/>
      <c r="O24" s="286">
        <f>I24*L24*M24</f>
        <v>0</v>
      </c>
      <c r="P24" s="288"/>
      <c r="Q24" s="183">
        <v>3.7</v>
      </c>
      <c r="R24" s="105">
        <f>Q24/9</f>
        <v>0.41111111111111115</v>
      </c>
      <c r="S24" s="98">
        <f>P24*R24</f>
        <v>0</v>
      </c>
      <c r="T24" s="288"/>
      <c r="U24" s="183">
        <v>4.7</v>
      </c>
      <c r="V24" s="163">
        <f>U24/9</f>
        <v>0.52222222222222225</v>
      </c>
      <c r="W24" s="302">
        <f>T24*V24</f>
        <v>0</v>
      </c>
      <c r="Y24" s="570"/>
      <c r="Z24" s="571"/>
      <c r="AA24" s="572"/>
      <c r="AB24" s="91" t="s">
        <v>64</v>
      </c>
      <c r="AC24" s="171">
        <v>0.35599999999999998</v>
      </c>
    </row>
    <row r="25" spans="1:29" ht="15.75" thickBot="1" x14ac:dyDescent="0.3">
      <c r="A25" s="519"/>
      <c r="B25" s="146" t="s">
        <v>292</v>
      </c>
      <c r="C25" s="157"/>
      <c r="D25" s="160"/>
      <c r="E25" s="294" t="str">
        <f>IF(D25=0,"",AVERAGE(C25:D25))</f>
        <v/>
      </c>
      <c r="F25" s="293"/>
      <c r="G25" s="284">
        <f>IF(D25,E25+F25,0)</f>
        <v>0</v>
      </c>
      <c r="H25" s="181">
        <v>2.5</v>
      </c>
      <c r="I25" s="293"/>
      <c r="J25" s="432">
        <f>((I25*H25*G25)/27)</f>
        <v>0</v>
      </c>
      <c r="K25" s="433"/>
      <c r="L25" s="284">
        <f>IF(D25,G25-2,0)</f>
        <v>0</v>
      </c>
      <c r="M25" s="484">
        <f>IF(D25,IF(L25&lt;7,0.0056,0.0084),0)</f>
        <v>0</v>
      </c>
      <c r="N25" s="431"/>
      <c r="O25" s="286">
        <f>I25*L25*M25</f>
        <v>0</v>
      </c>
      <c r="P25" s="288"/>
      <c r="Q25" s="184">
        <v>4</v>
      </c>
      <c r="R25" s="105">
        <f>Q25/9</f>
        <v>0.44444444444444442</v>
      </c>
      <c r="S25" s="98">
        <f>P25*R25</f>
        <v>0</v>
      </c>
      <c r="T25" s="288"/>
      <c r="U25" s="186">
        <v>5</v>
      </c>
      <c r="V25" s="163">
        <f>U25/9</f>
        <v>0.55555555555555558</v>
      </c>
      <c r="W25" s="302">
        <f>T25*V25</f>
        <v>0</v>
      </c>
      <c r="Y25" s="573"/>
      <c r="Z25" s="574"/>
      <c r="AA25" s="575"/>
      <c r="AB25" s="92" t="s">
        <v>65</v>
      </c>
      <c r="AC25" s="172">
        <v>0.46500000000000002</v>
      </c>
    </row>
    <row r="26" spans="1:29" x14ac:dyDescent="0.25">
      <c r="A26" s="519"/>
      <c r="B26" s="88"/>
      <c r="C26" s="155"/>
      <c r="D26" s="160"/>
      <c r="E26" s="277" t="str">
        <f>IF(D26=0,"",AVERAGE(C26:D26))</f>
        <v/>
      </c>
      <c r="F26" s="293"/>
      <c r="G26" s="284">
        <f>IF(D26,E26+F26,0)</f>
        <v>0</v>
      </c>
      <c r="H26" s="295"/>
      <c r="I26" s="160"/>
      <c r="J26" s="429">
        <f>((I26*H26*G26)/27)</f>
        <v>0</v>
      </c>
      <c r="K26" s="429"/>
      <c r="L26" s="101">
        <f>IF(D26,G26-2,0)</f>
        <v>0</v>
      </c>
      <c r="M26" s="484">
        <f>IF(D26,IF(L26&lt;7,0.0056,0.0084),0)</f>
        <v>0</v>
      </c>
      <c r="N26" s="431"/>
      <c r="O26" s="286">
        <f>I26*L26*M26</f>
        <v>0</v>
      </c>
      <c r="P26" s="288"/>
      <c r="Q26" s="160"/>
      <c r="R26" s="105">
        <f>Q26/9</f>
        <v>0</v>
      </c>
      <c r="S26" s="98">
        <f>P26*R26</f>
        <v>0</v>
      </c>
      <c r="T26" s="288"/>
      <c r="U26" s="160"/>
      <c r="V26" s="163">
        <f>U26/9</f>
        <v>0</v>
      </c>
      <c r="W26" s="302">
        <f>T26*V26</f>
        <v>0</v>
      </c>
    </row>
    <row r="27" spans="1:29" ht="15.75" thickBot="1" x14ac:dyDescent="0.3">
      <c r="A27" s="519"/>
      <c r="B27" s="93"/>
      <c r="C27" s="156"/>
      <c r="D27" s="161"/>
      <c r="E27" s="296" t="str">
        <f>IF(D27=0,"",AVERAGE(C27:D27))</f>
        <v/>
      </c>
      <c r="F27" s="297"/>
      <c r="G27" s="298">
        <f>IF(D27,E27+F27,0)</f>
        <v>0</v>
      </c>
      <c r="H27" s="299"/>
      <c r="I27" s="161"/>
      <c r="J27" s="465">
        <f>((I27*H27*G27)/27)</f>
        <v>0</v>
      </c>
      <c r="K27" s="466"/>
      <c r="L27" s="298">
        <f>IF(D27,G27-2,0)</f>
        <v>0</v>
      </c>
      <c r="M27" s="500">
        <f>IF(D27,IF(L27&lt;7,0.0056,0.0084),0)</f>
        <v>0</v>
      </c>
      <c r="N27" s="448"/>
      <c r="O27" s="300">
        <f>I27*L27*M27</f>
        <v>0</v>
      </c>
      <c r="P27" s="289"/>
      <c r="Q27" s="161"/>
      <c r="R27" s="159">
        <f>Q27/9</f>
        <v>0</v>
      </c>
      <c r="S27" s="98">
        <f>P27*R27</f>
        <v>0</v>
      </c>
      <c r="T27" s="289"/>
      <c r="U27" s="161"/>
      <c r="V27" s="164">
        <f>U27/9</f>
        <v>0</v>
      </c>
      <c r="W27" s="302">
        <f>T27*V27</f>
        <v>0</v>
      </c>
    </row>
    <row r="28" spans="1:29" ht="15.75" customHeight="1" thickBot="1" x14ac:dyDescent="0.3">
      <c r="A28" s="519"/>
      <c r="B28" s="420" t="s">
        <v>61</v>
      </c>
      <c r="C28" s="420"/>
      <c r="D28" s="420"/>
      <c r="E28" s="420"/>
      <c r="F28" s="420"/>
      <c r="G28" s="420"/>
      <c r="H28" s="421"/>
      <c r="I28" s="419" t="s">
        <v>51</v>
      </c>
      <c r="J28" s="420"/>
      <c r="K28" s="420"/>
      <c r="L28" s="420"/>
      <c r="M28" s="420"/>
      <c r="N28" s="420"/>
      <c r="O28" s="421"/>
      <c r="P28" s="165"/>
      <c r="Q28" s="95"/>
      <c r="R28" s="166" t="s">
        <v>4</v>
      </c>
      <c r="S28" s="309">
        <f>ROUNDUP(SUM(S8:S19,S23:S27),0)</f>
        <v>0</v>
      </c>
      <c r="T28" s="167"/>
      <c r="U28" s="95"/>
      <c r="V28" s="95" t="s">
        <v>4</v>
      </c>
      <c r="W28" s="309">
        <f>ROUNDUP(SUM(W8:W19,W23:W27),0)</f>
        <v>0</v>
      </c>
    </row>
    <row r="29" spans="1:29" ht="15.75" customHeight="1" thickBot="1" x14ac:dyDescent="0.3">
      <c r="A29" s="519"/>
      <c r="B29" s="479" t="s">
        <v>173</v>
      </c>
      <c r="C29" s="479"/>
      <c r="D29" s="94" t="s">
        <v>174</v>
      </c>
      <c r="E29" s="479" t="s">
        <v>287</v>
      </c>
      <c r="F29" s="479"/>
      <c r="G29" s="501" t="s">
        <v>185</v>
      </c>
      <c r="H29" s="502"/>
      <c r="I29" s="499" t="s">
        <v>173</v>
      </c>
      <c r="J29" s="479"/>
      <c r="K29" s="94" t="s">
        <v>174</v>
      </c>
      <c r="L29" s="479" t="s">
        <v>287</v>
      </c>
      <c r="M29" s="479"/>
      <c r="N29" s="501" t="s">
        <v>175</v>
      </c>
      <c r="O29" s="479"/>
      <c r="P29" s="530" t="s">
        <v>176</v>
      </c>
      <c r="Q29" s="531"/>
      <c r="R29" s="531"/>
      <c r="S29" s="531"/>
      <c r="T29" s="531"/>
      <c r="U29" s="531"/>
      <c r="V29" s="531"/>
      <c r="W29" s="532"/>
    </row>
    <row r="30" spans="1:29" ht="15.75" customHeight="1" thickBot="1" x14ac:dyDescent="0.3">
      <c r="A30" s="519"/>
      <c r="B30" s="503"/>
      <c r="C30" s="504"/>
      <c r="D30" s="155"/>
      <c r="E30" s="473"/>
      <c r="F30" s="474"/>
      <c r="G30" s="505">
        <f>D30*E30</f>
        <v>0</v>
      </c>
      <c r="H30" s="506"/>
      <c r="I30" s="515"/>
      <c r="J30" s="504"/>
      <c r="K30" s="155"/>
      <c r="L30" s="473"/>
      <c r="M30" s="474"/>
      <c r="N30" s="505">
        <f>K30*L30</f>
        <v>0</v>
      </c>
      <c r="O30" s="516"/>
      <c r="P30" s="123" t="s">
        <v>35</v>
      </c>
      <c r="Q30" s="533" t="s">
        <v>170</v>
      </c>
      <c r="R30" s="534"/>
      <c r="S30" s="268" t="s">
        <v>14</v>
      </c>
      <c r="T30" s="521" t="s">
        <v>171</v>
      </c>
      <c r="U30" s="522"/>
      <c r="V30" s="539" t="s">
        <v>177</v>
      </c>
      <c r="W30" s="540"/>
      <c r="X30" s="1"/>
    </row>
    <row r="31" spans="1:29" ht="15.75" customHeight="1" x14ac:dyDescent="0.25">
      <c r="A31" s="519"/>
      <c r="B31" s="475"/>
      <c r="C31" s="476"/>
      <c r="D31" s="155"/>
      <c r="E31" s="469"/>
      <c r="F31" s="470"/>
      <c r="G31" s="477">
        <f>D31*E31</f>
        <v>0</v>
      </c>
      <c r="H31" s="478"/>
      <c r="I31" s="517"/>
      <c r="J31" s="476"/>
      <c r="K31" s="155"/>
      <c r="L31" s="469"/>
      <c r="M31" s="470"/>
      <c r="N31" s="477">
        <f>K31*L31</f>
        <v>0</v>
      </c>
      <c r="O31" s="429"/>
      <c r="P31" s="304"/>
      <c r="Q31" s="523"/>
      <c r="R31" s="524"/>
      <c r="S31" s="305"/>
      <c r="T31" s="535">
        <f>(Q31*S31)</f>
        <v>0</v>
      </c>
      <c r="U31" s="508"/>
      <c r="V31" s="541">
        <f>T31*0.1</f>
        <v>0</v>
      </c>
      <c r="W31" s="542"/>
    </row>
    <row r="32" spans="1:29" ht="15.75" customHeight="1" x14ac:dyDescent="0.25">
      <c r="A32" s="519"/>
      <c r="B32" s="475"/>
      <c r="C32" s="476"/>
      <c r="D32" s="155"/>
      <c r="E32" s="469"/>
      <c r="F32" s="470"/>
      <c r="G32" s="477">
        <f>D32*E32</f>
        <v>0</v>
      </c>
      <c r="H32" s="478"/>
      <c r="I32" s="517"/>
      <c r="J32" s="476"/>
      <c r="K32" s="155"/>
      <c r="L32" s="469"/>
      <c r="M32" s="470"/>
      <c r="N32" s="477">
        <f>K32*L32</f>
        <v>0</v>
      </c>
      <c r="O32" s="429"/>
      <c r="P32" s="306"/>
      <c r="Q32" s="525"/>
      <c r="R32" s="526"/>
      <c r="S32" s="305"/>
      <c r="T32" s="535">
        <f>(Q32*S32)</f>
        <v>0</v>
      </c>
      <c r="U32" s="508"/>
      <c r="V32" s="543">
        <f>T32*0.1</f>
        <v>0</v>
      </c>
      <c r="W32" s="544"/>
    </row>
    <row r="33" spans="1:29" ht="15.75" customHeight="1" x14ac:dyDescent="0.25">
      <c r="A33" s="519"/>
      <c r="B33" s="475"/>
      <c r="C33" s="476"/>
      <c r="D33" s="155"/>
      <c r="E33" s="469"/>
      <c r="F33" s="470"/>
      <c r="G33" s="477">
        <f>D33*E33</f>
        <v>0</v>
      </c>
      <c r="H33" s="478"/>
      <c r="I33" s="517"/>
      <c r="J33" s="476"/>
      <c r="K33" s="155"/>
      <c r="L33" s="469"/>
      <c r="M33" s="470"/>
      <c r="N33" s="477">
        <f>K33*L33</f>
        <v>0</v>
      </c>
      <c r="O33" s="429"/>
      <c r="P33" s="306"/>
      <c r="Q33" s="525"/>
      <c r="R33" s="526"/>
      <c r="S33" s="305"/>
      <c r="T33" s="535">
        <f>(Q33*S33)</f>
        <v>0</v>
      </c>
      <c r="U33" s="508"/>
      <c r="V33" s="543">
        <f>T33*0.1</f>
        <v>0</v>
      </c>
      <c r="W33" s="544"/>
    </row>
    <row r="34" spans="1:29" ht="15.75" customHeight="1" thickBot="1" x14ac:dyDescent="0.3">
      <c r="A34" s="519"/>
      <c r="B34" s="545"/>
      <c r="C34" s="514"/>
      <c r="D34" s="303"/>
      <c r="E34" s="471"/>
      <c r="F34" s="472"/>
      <c r="G34" s="511">
        <f>D34*E34</f>
        <v>0</v>
      </c>
      <c r="H34" s="512"/>
      <c r="I34" s="513"/>
      <c r="J34" s="514"/>
      <c r="K34" s="303"/>
      <c r="L34" s="471"/>
      <c r="M34" s="472"/>
      <c r="N34" s="511">
        <f>K34*L34</f>
        <v>0</v>
      </c>
      <c r="O34" s="527"/>
      <c r="P34" s="307"/>
      <c r="Q34" s="528"/>
      <c r="R34" s="529"/>
      <c r="S34" s="308"/>
      <c r="T34" s="507">
        <f>(Q34*S34)</f>
        <v>0</v>
      </c>
      <c r="U34" s="508"/>
      <c r="V34" s="509">
        <f>T34*0.1</f>
        <v>0</v>
      </c>
      <c r="W34" s="510"/>
    </row>
    <row r="35" spans="1:29" ht="15.75" customHeight="1" thickBot="1" x14ac:dyDescent="0.3">
      <c r="A35" s="520"/>
      <c r="B35" s="50"/>
      <c r="C35" s="50"/>
      <c r="D35" s="50"/>
      <c r="E35" s="50"/>
      <c r="F35" s="50" t="s">
        <v>1</v>
      </c>
      <c r="G35" s="536">
        <f>ROUNDUP(SUM(G30:H34),0)</f>
        <v>0</v>
      </c>
      <c r="H35" s="537"/>
      <c r="I35" s="50"/>
      <c r="J35" s="50" t="s">
        <v>178</v>
      </c>
      <c r="K35" s="311">
        <f>ROUNDUP(SUM(J8:K19,J23:K27)-SUM(N30:O34),0)</f>
        <v>0</v>
      </c>
      <c r="L35" s="50"/>
      <c r="M35" s="50" t="s">
        <v>186</v>
      </c>
      <c r="N35" s="536">
        <f>ROUNDUP(SUM(O8:O19,O23:O27),0)</f>
        <v>0</v>
      </c>
      <c r="O35" s="538"/>
      <c r="P35" s="124"/>
      <c r="Q35" s="50"/>
      <c r="R35" s="50"/>
      <c r="S35" s="174"/>
      <c r="T35" s="175" t="s">
        <v>4</v>
      </c>
      <c r="U35" s="311">
        <f>ROUNDUP(SUM(T31:U34),0)</f>
        <v>0</v>
      </c>
      <c r="V35" s="168" t="s">
        <v>10</v>
      </c>
      <c r="W35" s="310">
        <f>ROUNDUP(SUM(V31:W34),1)</f>
        <v>0</v>
      </c>
      <c r="X35" s="1"/>
    </row>
    <row r="36" spans="1:29" ht="15.75" customHeight="1" thickBot="1" x14ac:dyDescent="0.3">
      <c r="A36" s="442"/>
      <c r="B36" s="442"/>
      <c r="C36" s="442"/>
      <c r="D36" s="442"/>
      <c r="E36" s="442"/>
      <c r="F36" s="442"/>
      <c r="G36" s="442"/>
      <c r="H36" s="442"/>
      <c r="I36" s="442"/>
      <c r="J36" s="442"/>
      <c r="K36" s="442"/>
      <c r="L36" s="442"/>
      <c r="M36" s="442"/>
      <c r="N36" s="442"/>
      <c r="O36" s="442"/>
      <c r="P36" s="442"/>
      <c r="Q36" s="442"/>
      <c r="R36" s="442"/>
      <c r="S36" s="442"/>
      <c r="T36" s="442"/>
      <c r="U36" s="442"/>
      <c r="V36" s="442"/>
      <c r="W36" s="442"/>
    </row>
    <row r="37" spans="1:29" ht="15.75" customHeight="1" x14ac:dyDescent="0.25">
      <c r="A37" s="518" t="s">
        <v>181</v>
      </c>
      <c r="B37" s="434" t="s">
        <v>34</v>
      </c>
      <c r="C37" s="435"/>
      <c r="D37" s="435"/>
      <c r="E37" s="435"/>
      <c r="F37" s="435"/>
      <c r="G37" s="435"/>
      <c r="H37" s="435"/>
      <c r="I37" s="435"/>
      <c r="J37" s="435"/>
      <c r="K37" s="435"/>
      <c r="L37" s="435"/>
      <c r="M37" s="435"/>
      <c r="N37" s="435"/>
      <c r="O37" s="436"/>
      <c r="P37" s="547" t="s">
        <v>182</v>
      </c>
      <c r="Q37" s="548"/>
      <c r="R37" s="548"/>
      <c r="S37" s="549"/>
      <c r="T37" s="422" t="s">
        <v>183</v>
      </c>
      <c r="U37" s="423"/>
      <c r="V37" s="423"/>
      <c r="W37" s="424"/>
    </row>
    <row r="38" spans="1:29" ht="15" customHeight="1" x14ac:dyDescent="0.25">
      <c r="A38" s="519"/>
      <c r="B38" s="487" t="s">
        <v>35</v>
      </c>
      <c r="C38" s="486" t="s">
        <v>165</v>
      </c>
      <c r="D38" s="487"/>
      <c r="E38" s="439" t="s">
        <v>166</v>
      </c>
      <c r="F38" s="439" t="s">
        <v>285</v>
      </c>
      <c r="G38" s="439" t="s">
        <v>167</v>
      </c>
      <c r="H38" s="439" t="s">
        <v>168</v>
      </c>
      <c r="I38" s="439" t="s">
        <v>169</v>
      </c>
      <c r="J38" s="550" t="s">
        <v>180</v>
      </c>
      <c r="K38" s="551"/>
      <c r="L38" s="487" t="s">
        <v>179</v>
      </c>
      <c r="M38" s="486" t="s">
        <v>36</v>
      </c>
      <c r="N38" s="487"/>
      <c r="O38" s="449" t="s">
        <v>37</v>
      </c>
      <c r="P38" s="552" t="s">
        <v>170</v>
      </c>
      <c r="Q38" s="553" t="s">
        <v>217</v>
      </c>
      <c r="R38" s="554" t="s">
        <v>14</v>
      </c>
      <c r="S38" s="546" t="s">
        <v>171</v>
      </c>
      <c r="T38" s="492" t="s">
        <v>284</v>
      </c>
      <c r="U38" s="425" t="s">
        <v>286</v>
      </c>
      <c r="V38" s="439" t="s">
        <v>14</v>
      </c>
      <c r="W38" s="449" t="s">
        <v>171</v>
      </c>
    </row>
    <row r="39" spans="1:29" ht="30.75" thickBot="1" x14ac:dyDescent="0.3">
      <c r="A39" s="519"/>
      <c r="B39" s="491"/>
      <c r="C39" s="36" t="s">
        <v>38</v>
      </c>
      <c r="D39" s="37" t="s">
        <v>39</v>
      </c>
      <c r="E39" s="440"/>
      <c r="F39" s="440"/>
      <c r="G39" s="440"/>
      <c r="H39" s="440"/>
      <c r="I39" s="440"/>
      <c r="J39" s="489"/>
      <c r="K39" s="491"/>
      <c r="L39" s="491"/>
      <c r="M39" s="489"/>
      <c r="N39" s="491"/>
      <c r="O39" s="450"/>
      <c r="P39" s="495"/>
      <c r="Q39" s="426"/>
      <c r="R39" s="440"/>
      <c r="S39" s="450"/>
      <c r="T39" s="493"/>
      <c r="U39" s="426"/>
      <c r="V39" s="440"/>
      <c r="W39" s="450"/>
    </row>
    <row r="40" spans="1:29" ht="15.75" customHeight="1" x14ac:dyDescent="0.25">
      <c r="A40" s="519"/>
      <c r="B40" s="271" t="s">
        <v>40</v>
      </c>
      <c r="C40" s="157"/>
      <c r="D40" s="274"/>
      <c r="E40" s="275" t="str">
        <f>IF(D40=0,"",AVERAGE(C40:D40))</f>
        <v/>
      </c>
      <c r="F40" s="100">
        <v>0.54</v>
      </c>
      <c r="G40" s="100">
        <f t="shared" ref="G40:G51" si="10">IF(D40,E40+F40,0)</f>
        <v>0</v>
      </c>
      <c r="H40" s="100">
        <v>3</v>
      </c>
      <c r="I40" s="276"/>
      <c r="J40" s="516">
        <f t="shared" ref="J40:J51" si="11">((I40*H40*G40)/27)</f>
        <v>0</v>
      </c>
      <c r="K40" s="516"/>
      <c r="L40" s="100">
        <f t="shared" ref="L40:L51" si="12">IF(D40,G40-2,0)</f>
        <v>0</v>
      </c>
      <c r="M40" s="579">
        <f t="shared" ref="M40:M51" si="13">IF(D40,IF(L40&lt;7,0.0056,0.0084),0)</f>
        <v>0</v>
      </c>
      <c r="N40" s="557"/>
      <c r="O40" s="285">
        <f t="shared" ref="O40:O51" si="14">I40*L40*M40</f>
        <v>0</v>
      </c>
      <c r="P40" s="312"/>
      <c r="Q40" s="147">
        <v>5</v>
      </c>
      <c r="R40" s="151">
        <f>Q40/9</f>
        <v>0.55555555555555558</v>
      </c>
      <c r="S40" s="290">
        <f>P40*R40</f>
        <v>0</v>
      </c>
      <c r="T40" s="312"/>
      <c r="U40" s="147">
        <v>5</v>
      </c>
      <c r="V40" s="151">
        <f>U40/9</f>
        <v>0.55555555555555558</v>
      </c>
      <c r="W40" s="290">
        <f>T40*V40</f>
        <v>0</v>
      </c>
    </row>
    <row r="41" spans="1:29" ht="15.75" customHeight="1" x14ac:dyDescent="0.25">
      <c r="A41" s="519"/>
      <c r="B41" s="269" t="s">
        <v>41</v>
      </c>
      <c r="C41" s="157"/>
      <c r="D41" s="160"/>
      <c r="E41" s="277" t="str">
        <f t="shared" ref="E41:E51" si="15">IF(D41=0,"",AVERAGE(C41:D41))</f>
        <v/>
      </c>
      <c r="F41" s="101">
        <v>0.56000000000000005</v>
      </c>
      <c r="G41" s="101">
        <f t="shared" si="10"/>
        <v>0</v>
      </c>
      <c r="H41" s="101">
        <v>3.25</v>
      </c>
      <c r="I41" s="102"/>
      <c r="J41" s="429">
        <f t="shared" si="11"/>
        <v>0</v>
      </c>
      <c r="K41" s="429"/>
      <c r="L41" s="101">
        <f t="shared" si="12"/>
        <v>0</v>
      </c>
      <c r="M41" s="464">
        <f t="shared" si="13"/>
        <v>0</v>
      </c>
      <c r="N41" s="463"/>
      <c r="O41" s="286">
        <f t="shared" si="14"/>
        <v>0</v>
      </c>
      <c r="P41" s="313"/>
      <c r="Q41" s="148">
        <v>5.25</v>
      </c>
      <c r="R41" s="152">
        <f t="shared" ref="R41:R51" si="16">Q41/9</f>
        <v>0.58333333333333337</v>
      </c>
      <c r="S41" s="290">
        <f>P41*R41</f>
        <v>0</v>
      </c>
      <c r="T41" s="313"/>
      <c r="U41" s="148">
        <v>5.25</v>
      </c>
      <c r="V41" s="152">
        <f t="shared" ref="V41:V51" si="17">U41/9</f>
        <v>0.58333333333333337</v>
      </c>
      <c r="W41" s="290">
        <f>T41*V41</f>
        <v>0</v>
      </c>
    </row>
    <row r="42" spans="1:29" ht="15.75" customHeight="1" x14ac:dyDescent="0.25">
      <c r="A42" s="519"/>
      <c r="B42" s="269" t="s">
        <v>42</v>
      </c>
      <c r="C42" s="157"/>
      <c r="D42" s="160"/>
      <c r="E42" s="277" t="str">
        <f t="shared" si="15"/>
        <v/>
      </c>
      <c r="F42" s="101">
        <v>0.57999999999999996</v>
      </c>
      <c r="G42" s="101">
        <f t="shared" si="10"/>
        <v>0</v>
      </c>
      <c r="H42" s="101">
        <v>3.5</v>
      </c>
      <c r="I42" s="102"/>
      <c r="J42" s="432">
        <f t="shared" si="11"/>
        <v>0</v>
      </c>
      <c r="K42" s="433"/>
      <c r="L42" s="284">
        <f t="shared" si="12"/>
        <v>0</v>
      </c>
      <c r="M42" s="464">
        <f t="shared" si="13"/>
        <v>0</v>
      </c>
      <c r="N42" s="463"/>
      <c r="O42" s="286">
        <f t="shared" si="14"/>
        <v>0</v>
      </c>
      <c r="P42" s="313"/>
      <c r="Q42" s="148">
        <v>5.5</v>
      </c>
      <c r="R42" s="153">
        <f t="shared" si="16"/>
        <v>0.61111111111111116</v>
      </c>
      <c r="S42" s="290">
        <f t="shared" ref="S42:S51" si="18">P42*R42</f>
        <v>0</v>
      </c>
      <c r="T42" s="313"/>
      <c r="U42" s="148">
        <v>5.5</v>
      </c>
      <c r="V42" s="153">
        <f t="shared" si="17"/>
        <v>0.61111111111111116</v>
      </c>
      <c r="W42" s="290">
        <f t="shared" ref="W42:W50" si="19">T42*V42</f>
        <v>0</v>
      </c>
    </row>
    <row r="43" spans="1:29" ht="15.75" customHeight="1" x14ac:dyDescent="0.25">
      <c r="A43" s="519"/>
      <c r="B43" s="269" t="s">
        <v>43</v>
      </c>
      <c r="C43" s="157"/>
      <c r="D43" s="160"/>
      <c r="E43" s="278" t="str">
        <f t="shared" si="15"/>
        <v/>
      </c>
      <c r="F43" s="101">
        <v>0.6</v>
      </c>
      <c r="G43" s="101">
        <f t="shared" si="10"/>
        <v>0</v>
      </c>
      <c r="H43" s="101">
        <v>3.75</v>
      </c>
      <c r="I43" s="102"/>
      <c r="J43" s="429">
        <f t="shared" si="11"/>
        <v>0</v>
      </c>
      <c r="K43" s="429"/>
      <c r="L43" s="101">
        <f t="shared" si="12"/>
        <v>0</v>
      </c>
      <c r="M43" s="464">
        <f t="shared" si="13"/>
        <v>0</v>
      </c>
      <c r="N43" s="463"/>
      <c r="O43" s="286">
        <f t="shared" si="14"/>
        <v>0</v>
      </c>
      <c r="P43" s="313"/>
      <c r="Q43" s="148">
        <v>5.75</v>
      </c>
      <c r="R43" s="153">
        <f t="shared" si="16"/>
        <v>0.63888888888888884</v>
      </c>
      <c r="S43" s="290">
        <f t="shared" si="18"/>
        <v>0</v>
      </c>
      <c r="T43" s="313"/>
      <c r="U43" s="148">
        <v>5.75</v>
      </c>
      <c r="V43" s="153">
        <f t="shared" si="17"/>
        <v>0.63888888888888884</v>
      </c>
      <c r="W43" s="290">
        <f t="shared" si="19"/>
        <v>0</v>
      </c>
    </row>
    <row r="44" spans="1:29" ht="15.75" customHeight="1" x14ac:dyDescent="0.25">
      <c r="A44" s="519"/>
      <c r="B44" s="269" t="s">
        <v>44</v>
      </c>
      <c r="C44" s="157"/>
      <c r="D44" s="160"/>
      <c r="E44" s="277" t="str">
        <f t="shared" si="15"/>
        <v/>
      </c>
      <c r="F44" s="101">
        <v>0.63</v>
      </c>
      <c r="G44" s="101">
        <f t="shared" si="10"/>
        <v>0</v>
      </c>
      <c r="H44" s="101">
        <v>4.08</v>
      </c>
      <c r="I44" s="102"/>
      <c r="J44" s="432">
        <f t="shared" si="11"/>
        <v>0</v>
      </c>
      <c r="K44" s="433"/>
      <c r="L44" s="284">
        <f t="shared" si="12"/>
        <v>0</v>
      </c>
      <c r="M44" s="464">
        <f t="shared" si="13"/>
        <v>0</v>
      </c>
      <c r="N44" s="463"/>
      <c r="O44" s="286">
        <f t="shared" si="14"/>
        <v>0</v>
      </c>
      <c r="P44" s="313"/>
      <c r="Q44" s="148">
        <v>6.08</v>
      </c>
      <c r="R44" s="153">
        <f t="shared" si="16"/>
        <v>0.67555555555555558</v>
      </c>
      <c r="S44" s="290">
        <f t="shared" si="18"/>
        <v>0</v>
      </c>
      <c r="T44" s="313"/>
      <c r="U44" s="148">
        <v>6.08</v>
      </c>
      <c r="V44" s="153">
        <f t="shared" si="17"/>
        <v>0.67555555555555558</v>
      </c>
      <c r="W44" s="290">
        <f t="shared" si="19"/>
        <v>0</v>
      </c>
    </row>
    <row r="45" spans="1:29" ht="15.75" customHeight="1" x14ac:dyDescent="0.25">
      <c r="A45" s="519"/>
      <c r="B45" s="269" t="s">
        <v>45</v>
      </c>
      <c r="C45" s="157"/>
      <c r="D45" s="160"/>
      <c r="E45" s="278" t="str">
        <f t="shared" si="15"/>
        <v/>
      </c>
      <c r="F45" s="101">
        <v>0.67</v>
      </c>
      <c r="G45" s="101">
        <f t="shared" si="10"/>
        <v>0</v>
      </c>
      <c r="H45" s="101">
        <v>4.67</v>
      </c>
      <c r="I45" s="102"/>
      <c r="J45" s="432">
        <f t="shared" si="11"/>
        <v>0</v>
      </c>
      <c r="K45" s="433"/>
      <c r="L45" s="284">
        <f t="shared" si="12"/>
        <v>0</v>
      </c>
      <c r="M45" s="464">
        <f t="shared" si="13"/>
        <v>0</v>
      </c>
      <c r="N45" s="463"/>
      <c r="O45" s="286">
        <f t="shared" si="14"/>
        <v>0</v>
      </c>
      <c r="P45" s="313"/>
      <c r="Q45" s="148">
        <v>6.67</v>
      </c>
      <c r="R45" s="154">
        <f t="shared" si="16"/>
        <v>0.74111111111111105</v>
      </c>
      <c r="S45" s="290">
        <f t="shared" si="18"/>
        <v>0</v>
      </c>
      <c r="T45" s="313"/>
      <c r="U45" s="148">
        <v>6.67</v>
      </c>
      <c r="V45" s="154">
        <f t="shared" si="17"/>
        <v>0.74111111111111105</v>
      </c>
      <c r="W45" s="290">
        <f t="shared" si="19"/>
        <v>0</v>
      </c>
    </row>
    <row r="46" spans="1:29" ht="15.75" customHeight="1" thickBot="1" x14ac:dyDescent="0.3">
      <c r="A46" s="519"/>
      <c r="B46" s="269" t="s">
        <v>46</v>
      </c>
      <c r="C46" s="157"/>
      <c r="D46" s="160"/>
      <c r="E46" s="277" t="str">
        <f t="shared" si="15"/>
        <v/>
      </c>
      <c r="F46" s="101">
        <v>0.71</v>
      </c>
      <c r="G46" s="101">
        <f t="shared" si="10"/>
        <v>0</v>
      </c>
      <c r="H46" s="101">
        <v>5.33</v>
      </c>
      <c r="I46" s="102"/>
      <c r="J46" s="432">
        <f t="shared" si="11"/>
        <v>0</v>
      </c>
      <c r="K46" s="433"/>
      <c r="L46" s="284">
        <f t="shared" si="12"/>
        <v>0</v>
      </c>
      <c r="M46" s="464">
        <f t="shared" si="13"/>
        <v>0</v>
      </c>
      <c r="N46" s="463"/>
      <c r="O46" s="286">
        <f t="shared" si="14"/>
        <v>0</v>
      </c>
      <c r="P46" s="313"/>
      <c r="Q46" s="148">
        <v>7.33</v>
      </c>
      <c r="R46" s="152">
        <f t="shared" si="16"/>
        <v>0.81444444444444442</v>
      </c>
      <c r="S46" s="290">
        <f t="shared" si="18"/>
        <v>0</v>
      </c>
      <c r="T46" s="313"/>
      <c r="U46" s="148">
        <v>7.33</v>
      </c>
      <c r="V46" s="152">
        <f t="shared" si="17"/>
        <v>0.81444444444444442</v>
      </c>
      <c r="W46" s="290">
        <f t="shared" si="19"/>
        <v>0</v>
      </c>
    </row>
    <row r="47" spans="1:29" ht="15.75" customHeight="1" x14ac:dyDescent="0.25">
      <c r="A47" s="519"/>
      <c r="B47" s="269" t="s">
        <v>47</v>
      </c>
      <c r="C47" s="157"/>
      <c r="D47" s="160"/>
      <c r="E47" s="279" t="str">
        <f t="shared" si="15"/>
        <v/>
      </c>
      <c r="F47" s="101">
        <v>0.79</v>
      </c>
      <c r="G47" s="101">
        <f t="shared" si="10"/>
        <v>0</v>
      </c>
      <c r="H47" s="101">
        <v>6</v>
      </c>
      <c r="I47" s="102"/>
      <c r="J47" s="429">
        <f t="shared" si="11"/>
        <v>0</v>
      </c>
      <c r="K47" s="429"/>
      <c r="L47" s="101">
        <f t="shared" si="12"/>
        <v>0</v>
      </c>
      <c r="M47" s="464">
        <f t="shared" si="13"/>
        <v>0</v>
      </c>
      <c r="N47" s="463"/>
      <c r="O47" s="286">
        <f t="shared" si="14"/>
        <v>0</v>
      </c>
      <c r="P47" s="313"/>
      <c r="Q47" s="148">
        <v>8</v>
      </c>
      <c r="R47" s="153">
        <f t="shared" si="16"/>
        <v>0.88888888888888884</v>
      </c>
      <c r="S47" s="290">
        <f t="shared" si="18"/>
        <v>0</v>
      </c>
      <c r="T47" s="313"/>
      <c r="U47" s="148">
        <v>8</v>
      </c>
      <c r="V47" s="153">
        <f t="shared" si="17"/>
        <v>0.88888888888888884</v>
      </c>
      <c r="W47" s="290">
        <f t="shared" si="19"/>
        <v>0</v>
      </c>
      <c r="Y47" s="558" t="s">
        <v>196</v>
      </c>
      <c r="Z47" s="423"/>
      <c r="AA47" s="423"/>
      <c r="AB47" s="423"/>
      <c r="AC47" s="424"/>
    </row>
    <row r="48" spans="1:29" ht="15.75" customHeight="1" thickBot="1" x14ac:dyDescent="0.3">
      <c r="A48" s="519"/>
      <c r="B48" s="269" t="s">
        <v>48</v>
      </c>
      <c r="C48" s="157"/>
      <c r="D48" s="160"/>
      <c r="E48" s="279" t="str">
        <f t="shared" si="15"/>
        <v/>
      </c>
      <c r="F48" s="101">
        <v>0.88</v>
      </c>
      <c r="G48" s="101">
        <f t="shared" si="10"/>
        <v>0</v>
      </c>
      <c r="H48" s="101">
        <v>6.67</v>
      </c>
      <c r="I48" s="102"/>
      <c r="J48" s="429">
        <f t="shared" si="11"/>
        <v>0</v>
      </c>
      <c r="K48" s="429"/>
      <c r="L48" s="101">
        <f t="shared" si="12"/>
        <v>0</v>
      </c>
      <c r="M48" s="464">
        <f t="shared" si="13"/>
        <v>0</v>
      </c>
      <c r="N48" s="463"/>
      <c r="O48" s="286">
        <f t="shared" si="14"/>
        <v>0</v>
      </c>
      <c r="P48" s="313"/>
      <c r="Q48" s="148">
        <v>8.67</v>
      </c>
      <c r="R48" s="154">
        <f t="shared" si="16"/>
        <v>0.96333333333333337</v>
      </c>
      <c r="S48" s="290">
        <f t="shared" si="18"/>
        <v>0</v>
      </c>
      <c r="T48" s="313"/>
      <c r="U48" s="148">
        <v>8.67</v>
      </c>
      <c r="V48" s="154">
        <f t="shared" si="17"/>
        <v>0.96333333333333337</v>
      </c>
      <c r="W48" s="290">
        <f t="shared" si="19"/>
        <v>0</v>
      </c>
      <c r="Y48" s="559" t="s">
        <v>54</v>
      </c>
      <c r="Z48" s="560"/>
      <c r="AA48" s="107" t="s">
        <v>14</v>
      </c>
      <c r="AB48" s="82" t="s">
        <v>172</v>
      </c>
      <c r="AC48" s="83" t="s">
        <v>14</v>
      </c>
    </row>
    <row r="49" spans="1:29" ht="15.75" customHeight="1" x14ac:dyDescent="0.25">
      <c r="A49" s="519"/>
      <c r="B49" s="269" t="s">
        <v>49</v>
      </c>
      <c r="C49" s="157"/>
      <c r="D49" s="160"/>
      <c r="E49" s="279" t="str">
        <f t="shared" si="15"/>
        <v/>
      </c>
      <c r="F49" s="101">
        <v>0.96</v>
      </c>
      <c r="G49" s="101">
        <f t="shared" si="10"/>
        <v>0</v>
      </c>
      <c r="H49" s="101">
        <v>7.17</v>
      </c>
      <c r="I49" s="102"/>
      <c r="J49" s="429">
        <f t="shared" si="11"/>
        <v>0</v>
      </c>
      <c r="K49" s="429"/>
      <c r="L49" s="101">
        <f t="shared" si="12"/>
        <v>0</v>
      </c>
      <c r="M49" s="464">
        <f t="shared" si="13"/>
        <v>0</v>
      </c>
      <c r="N49" s="463"/>
      <c r="O49" s="286">
        <f t="shared" si="14"/>
        <v>0</v>
      </c>
      <c r="P49" s="313"/>
      <c r="Q49" s="149">
        <v>9.17</v>
      </c>
      <c r="R49" s="150">
        <f t="shared" si="16"/>
        <v>1.018888888888889</v>
      </c>
      <c r="S49" s="290">
        <f t="shared" si="18"/>
        <v>0</v>
      </c>
      <c r="T49" s="313"/>
      <c r="U49" s="149">
        <v>9.17</v>
      </c>
      <c r="V49" s="150">
        <f t="shared" si="17"/>
        <v>1.018888888888889</v>
      </c>
      <c r="W49" s="290">
        <f t="shared" si="19"/>
        <v>0</v>
      </c>
      <c r="Y49" s="561" t="s">
        <v>55</v>
      </c>
      <c r="Z49" s="562"/>
      <c r="AA49" s="108">
        <v>9.6000000000000002E-2</v>
      </c>
      <c r="AB49" s="90" t="s">
        <v>17</v>
      </c>
      <c r="AC49" s="169">
        <v>2.0199999999999999E-2</v>
      </c>
    </row>
    <row r="50" spans="1:29" ht="15.75" customHeight="1" x14ac:dyDescent="0.25">
      <c r="A50" s="519"/>
      <c r="B50" s="99"/>
      <c r="C50" s="157"/>
      <c r="D50" s="160"/>
      <c r="E50" s="279" t="str">
        <f t="shared" si="15"/>
        <v/>
      </c>
      <c r="F50" s="102"/>
      <c r="G50" s="101">
        <f t="shared" si="10"/>
        <v>0</v>
      </c>
      <c r="H50" s="102"/>
      <c r="I50" s="280"/>
      <c r="J50" s="432">
        <f t="shared" si="11"/>
        <v>0</v>
      </c>
      <c r="K50" s="433"/>
      <c r="L50" s="284">
        <f t="shared" si="12"/>
        <v>0</v>
      </c>
      <c r="M50" s="464">
        <f t="shared" si="13"/>
        <v>0</v>
      </c>
      <c r="N50" s="463"/>
      <c r="O50" s="286">
        <f t="shared" si="14"/>
        <v>0</v>
      </c>
      <c r="P50" s="288"/>
      <c r="Q50" s="155"/>
      <c r="R50" s="150">
        <f t="shared" si="16"/>
        <v>0</v>
      </c>
      <c r="S50" s="290">
        <f t="shared" si="18"/>
        <v>0</v>
      </c>
      <c r="T50" s="313"/>
      <c r="U50" s="155"/>
      <c r="V50" s="150">
        <f t="shared" si="17"/>
        <v>0</v>
      </c>
      <c r="W50" s="290">
        <f t="shared" si="19"/>
        <v>0</v>
      </c>
      <c r="Y50" s="563" t="s">
        <v>56</v>
      </c>
      <c r="Z50" s="564"/>
      <c r="AA50" s="109">
        <v>0.11899999999999999</v>
      </c>
      <c r="AB50" s="90" t="s">
        <v>18</v>
      </c>
      <c r="AC50" s="169">
        <v>2.9080000000000002E-2</v>
      </c>
    </row>
    <row r="51" spans="1:29" ht="15.75" customHeight="1" thickBot="1" x14ac:dyDescent="0.3">
      <c r="A51" s="519"/>
      <c r="B51" s="89"/>
      <c r="C51" s="156"/>
      <c r="D51" s="161"/>
      <c r="E51" s="278" t="str">
        <f t="shared" si="15"/>
        <v/>
      </c>
      <c r="F51" s="103"/>
      <c r="G51" s="281">
        <f t="shared" si="10"/>
        <v>0</v>
      </c>
      <c r="H51" s="103"/>
      <c r="I51" s="282"/>
      <c r="J51" s="465">
        <f t="shared" si="11"/>
        <v>0</v>
      </c>
      <c r="K51" s="466"/>
      <c r="L51" s="298">
        <f t="shared" si="12"/>
        <v>0</v>
      </c>
      <c r="M51" s="467">
        <f t="shared" si="13"/>
        <v>0</v>
      </c>
      <c r="N51" s="468"/>
      <c r="O51" s="287">
        <f t="shared" si="14"/>
        <v>0</v>
      </c>
      <c r="P51" s="289"/>
      <c r="Q51" s="156"/>
      <c r="R51" s="150">
        <f t="shared" si="16"/>
        <v>0</v>
      </c>
      <c r="S51" s="290">
        <f t="shared" si="18"/>
        <v>0</v>
      </c>
      <c r="T51" s="289"/>
      <c r="U51" s="156"/>
      <c r="V51" s="150">
        <f t="shared" si="17"/>
        <v>0</v>
      </c>
      <c r="W51" s="290">
        <f>T51*V51</f>
        <v>0</v>
      </c>
      <c r="Y51" s="563" t="s">
        <v>57</v>
      </c>
      <c r="Z51" s="564"/>
      <c r="AA51" s="109">
        <v>0.17100000000000001</v>
      </c>
      <c r="AB51" s="106" t="s">
        <v>40</v>
      </c>
      <c r="AC51" s="170">
        <v>6.5000000000000002E-2</v>
      </c>
    </row>
    <row r="52" spans="1:29" x14ac:dyDescent="0.25">
      <c r="A52" s="519"/>
      <c r="B52" s="480" t="s">
        <v>219</v>
      </c>
      <c r="C52" s="420"/>
      <c r="D52" s="420"/>
      <c r="E52" s="420"/>
      <c r="F52" s="420"/>
      <c r="G52" s="420"/>
      <c r="H52" s="420"/>
      <c r="I52" s="420"/>
      <c r="J52" s="420"/>
      <c r="K52" s="420"/>
      <c r="L52" s="420"/>
      <c r="M52" s="420"/>
      <c r="N52" s="420"/>
      <c r="O52" s="481"/>
      <c r="P52" s="576" t="s">
        <v>182</v>
      </c>
      <c r="Q52" s="577"/>
      <c r="R52" s="577"/>
      <c r="S52" s="578"/>
      <c r="T52" s="558" t="s">
        <v>183</v>
      </c>
      <c r="U52" s="423"/>
      <c r="V52" s="423"/>
      <c r="W52" s="424"/>
      <c r="Y52" s="565" t="s">
        <v>58</v>
      </c>
      <c r="Z52" s="566"/>
      <c r="AA52" s="110">
        <v>0.23300000000000001</v>
      </c>
      <c r="AB52" s="106" t="s">
        <v>41</v>
      </c>
      <c r="AC52" s="170">
        <v>8.9099999999999999E-2</v>
      </c>
    </row>
    <row r="53" spans="1:29" ht="15" customHeight="1" x14ac:dyDescent="0.25">
      <c r="A53" s="519"/>
      <c r="B53" s="438" t="s">
        <v>35</v>
      </c>
      <c r="C53" s="486" t="s">
        <v>165</v>
      </c>
      <c r="D53" s="487"/>
      <c r="E53" s="439" t="s">
        <v>166</v>
      </c>
      <c r="F53" s="439" t="s">
        <v>285</v>
      </c>
      <c r="G53" s="439" t="s">
        <v>167</v>
      </c>
      <c r="H53" s="439" t="s">
        <v>168</v>
      </c>
      <c r="I53" s="439" t="s">
        <v>169</v>
      </c>
      <c r="J53" s="486" t="s">
        <v>180</v>
      </c>
      <c r="K53" s="488"/>
      <c r="L53" s="439" t="s">
        <v>179</v>
      </c>
      <c r="M53" s="486" t="s">
        <v>36</v>
      </c>
      <c r="N53" s="487"/>
      <c r="O53" s="449" t="s">
        <v>37</v>
      </c>
      <c r="P53" s="552" t="s">
        <v>170</v>
      </c>
      <c r="Q53" s="553" t="s">
        <v>217</v>
      </c>
      <c r="R53" s="554" t="s">
        <v>14</v>
      </c>
      <c r="S53" s="546" t="s">
        <v>171</v>
      </c>
      <c r="T53" s="492" t="s">
        <v>284</v>
      </c>
      <c r="U53" s="425" t="s">
        <v>286</v>
      </c>
      <c r="V53" s="439" t="s">
        <v>14</v>
      </c>
      <c r="W53" s="449" t="s">
        <v>171</v>
      </c>
      <c r="Y53" s="567"/>
      <c r="Z53" s="568"/>
      <c r="AA53" s="569"/>
      <c r="AB53" s="91" t="s">
        <v>59</v>
      </c>
      <c r="AC53" s="171">
        <v>0.11600000000000001</v>
      </c>
    </row>
    <row r="54" spans="1:29" ht="30.75" thickBot="1" x14ac:dyDescent="0.3">
      <c r="A54" s="519"/>
      <c r="B54" s="485"/>
      <c r="C54" s="36" t="s">
        <v>38</v>
      </c>
      <c r="D54" s="37" t="s">
        <v>39</v>
      </c>
      <c r="E54" s="491"/>
      <c r="F54" s="440"/>
      <c r="G54" s="440"/>
      <c r="H54" s="440"/>
      <c r="I54" s="440"/>
      <c r="J54" s="489"/>
      <c r="K54" s="490"/>
      <c r="L54" s="440"/>
      <c r="M54" s="489"/>
      <c r="N54" s="491"/>
      <c r="O54" s="450"/>
      <c r="P54" s="495"/>
      <c r="Q54" s="426"/>
      <c r="R54" s="440"/>
      <c r="S54" s="450"/>
      <c r="T54" s="493"/>
      <c r="U54" s="426"/>
      <c r="V54" s="440"/>
      <c r="W54" s="450"/>
      <c r="Y54" s="570"/>
      <c r="Z54" s="571"/>
      <c r="AA54" s="572"/>
      <c r="AB54" s="91" t="s">
        <v>60</v>
      </c>
      <c r="AC54" s="171">
        <v>0.182</v>
      </c>
    </row>
    <row r="55" spans="1:29" ht="15.75" customHeight="1" x14ac:dyDescent="0.25">
      <c r="A55" s="519"/>
      <c r="B55" s="271" t="s">
        <v>290</v>
      </c>
      <c r="C55" s="157"/>
      <c r="D55" s="274"/>
      <c r="E55" s="291" t="str">
        <f>IF(D55=0,"",AVERAGE(C55:D55))</f>
        <v/>
      </c>
      <c r="F55" s="292"/>
      <c r="G55" s="283">
        <f>IF(D55,E55+F55,0)</f>
        <v>0</v>
      </c>
      <c r="H55" s="179">
        <v>2</v>
      </c>
      <c r="I55" s="292"/>
      <c r="J55" s="496">
        <f>((I55*H55*G55)/27)</f>
        <v>0</v>
      </c>
      <c r="K55" s="497"/>
      <c r="L55" s="283">
        <f>IF(D55,G55-2,0)</f>
        <v>0</v>
      </c>
      <c r="M55" s="556">
        <f>IF(D55,IF(L55&lt;7,0.0056,0.0084),0)</f>
        <v>0</v>
      </c>
      <c r="N55" s="557"/>
      <c r="O55" s="285">
        <f>I55*L55*M55</f>
        <v>0</v>
      </c>
      <c r="P55" s="314"/>
      <c r="Q55" s="187">
        <v>4</v>
      </c>
      <c r="R55" s="104">
        <f>Q55/9</f>
        <v>0.44444444444444442</v>
      </c>
      <c r="S55" s="317">
        <f>P55*R55</f>
        <v>0</v>
      </c>
      <c r="T55" s="314"/>
      <c r="U55" s="189">
        <v>4</v>
      </c>
      <c r="V55" s="162">
        <f>U55/9</f>
        <v>0.44444444444444442</v>
      </c>
      <c r="W55" s="321">
        <f>T55*V55</f>
        <v>0</v>
      </c>
      <c r="Y55" s="570"/>
      <c r="Z55" s="571"/>
      <c r="AA55" s="572"/>
      <c r="AB55" s="91" t="s">
        <v>63</v>
      </c>
      <c r="AC55" s="171">
        <v>0.26200000000000001</v>
      </c>
    </row>
    <row r="56" spans="1:29" ht="15.75" customHeight="1" x14ac:dyDescent="0.25">
      <c r="A56" s="519"/>
      <c r="B56" s="269" t="s">
        <v>291</v>
      </c>
      <c r="C56" s="157"/>
      <c r="D56" s="160"/>
      <c r="E56" s="277" t="str">
        <f>IF(D56=0,"",AVERAGE(C56:D56))</f>
        <v/>
      </c>
      <c r="F56" s="293"/>
      <c r="G56" s="284">
        <f>IF(D56,E56+F56,0)</f>
        <v>0</v>
      </c>
      <c r="H56" s="180">
        <v>2.2000000000000002</v>
      </c>
      <c r="I56" s="293"/>
      <c r="J56" s="429">
        <f>((I56*H56*G56)/27)</f>
        <v>0</v>
      </c>
      <c r="K56" s="429"/>
      <c r="L56" s="101">
        <f>IF(D56,G56-2,0)</f>
        <v>0</v>
      </c>
      <c r="M56" s="462">
        <f>IF(D56,IF(L56&lt;7,0.0056,0.0084),0)</f>
        <v>0</v>
      </c>
      <c r="N56" s="463"/>
      <c r="O56" s="286">
        <f>I56*L56*M56</f>
        <v>0</v>
      </c>
      <c r="P56" s="314"/>
      <c r="Q56" s="188">
        <v>4.2</v>
      </c>
      <c r="R56" s="105">
        <f>Q56/9</f>
        <v>0.46666666666666667</v>
      </c>
      <c r="S56" s="290">
        <f>P56*R56</f>
        <v>0</v>
      </c>
      <c r="T56" s="314"/>
      <c r="U56" s="190">
        <v>4.2</v>
      </c>
      <c r="V56" s="163">
        <f>U56/9</f>
        <v>0.46666666666666667</v>
      </c>
      <c r="W56" s="290">
        <f>T56*V56</f>
        <v>0</v>
      </c>
      <c r="Y56" s="570"/>
      <c r="Z56" s="571"/>
      <c r="AA56" s="572"/>
      <c r="AB56" s="91" t="s">
        <v>64</v>
      </c>
      <c r="AC56" s="171">
        <v>0.35599999999999998</v>
      </c>
    </row>
    <row r="57" spans="1:29" ht="15.75" customHeight="1" thickBot="1" x14ac:dyDescent="0.3">
      <c r="A57" s="519"/>
      <c r="B57" s="146" t="s">
        <v>292</v>
      </c>
      <c r="C57" s="157"/>
      <c r="D57" s="160"/>
      <c r="E57" s="294" t="str">
        <f>IF(D57=0,"",AVERAGE(C57:D57))</f>
        <v/>
      </c>
      <c r="F57" s="293"/>
      <c r="G57" s="284">
        <f>IF(D57,E57+F57,0)</f>
        <v>0</v>
      </c>
      <c r="H57" s="181">
        <v>2.5</v>
      </c>
      <c r="I57" s="293"/>
      <c r="J57" s="429">
        <f>((I57*H57*G57)/27)</f>
        <v>0</v>
      </c>
      <c r="K57" s="429"/>
      <c r="L57" s="101">
        <f>IF(D57,G57-2,0)</f>
        <v>0</v>
      </c>
      <c r="M57" s="462">
        <f>IF(D57,IF(L57&lt;7,0.0056,0.0084),0)</f>
        <v>0</v>
      </c>
      <c r="N57" s="463"/>
      <c r="O57" s="286">
        <f>I57*L57*M57</f>
        <v>0</v>
      </c>
      <c r="P57" s="314"/>
      <c r="Q57" s="188">
        <v>4.5</v>
      </c>
      <c r="R57" s="105">
        <f>Q57/9</f>
        <v>0.5</v>
      </c>
      <c r="S57" s="290">
        <f>P57*R57</f>
        <v>0</v>
      </c>
      <c r="T57" s="314"/>
      <c r="U57" s="190">
        <v>4.5</v>
      </c>
      <c r="V57" s="163">
        <f>U57/9</f>
        <v>0.5</v>
      </c>
      <c r="W57" s="290">
        <f>T57*V57</f>
        <v>0</v>
      </c>
      <c r="Y57" s="573"/>
      <c r="Z57" s="574"/>
      <c r="AA57" s="575"/>
      <c r="AB57" s="92" t="s">
        <v>65</v>
      </c>
      <c r="AC57" s="172">
        <v>0.46500000000000002</v>
      </c>
    </row>
    <row r="58" spans="1:29" ht="15.75" customHeight="1" x14ac:dyDescent="0.25">
      <c r="A58" s="519"/>
      <c r="B58" s="88"/>
      <c r="C58" s="155"/>
      <c r="D58" s="160"/>
      <c r="E58" s="277" t="str">
        <f>IF(D58=0,"",AVERAGE(C58:D58))</f>
        <v/>
      </c>
      <c r="F58" s="293"/>
      <c r="G58" s="284">
        <f>IF(D58,E58+F58,0)</f>
        <v>0</v>
      </c>
      <c r="H58" s="295"/>
      <c r="I58" s="160"/>
      <c r="J58" s="429">
        <f>((I58*H58*G58)/27)</f>
        <v>0</v>
      </c>
      <c r="K58" s="429"/>
      <c r="L58" s="101">
        <f>IF(D58,G58-2,0)</f>
        <v>0</v>
      </c>
      <c r="M58" s="462">
        <f>IF(D58,IF(L58&lt;7,0.0056,0.0084),0)</f>
        <v>0</v>
      </c>
      <c r="N58" s="463"/>
      <c r="O58" s="286">
        <f>I58*L58*M58</f>
        <v>0</v>
      </c>
      <c r="P58" s="314"/>
      <c r="Q58" s="102"/>
      <c r="R58" s="105">
        <f>Q58/9</f>
        <v>0</v>
      </c>
      <c r="S58" s="290">
        <f>P58*R58</f>
        <v>0</v>
      </c>
      <c r="T58" s="314"/>
      <c r="U58" s="293"/>
      <c r="V58" s="163">
        <f>U58/9</f>
        <v>0</v>
      </c>
      <c r="W58" s="290">
        <f>T58*V58</f>
        <v>0</v>
      </c>
    </row>
    <row r="59" spans="1:29" ht="15.75" customHeight="1" thickBot="1" x14ac:dyDescent="0.3">
      <c r="A59" s="519"/>
      <c r="B59" s="93"/>
      <c r="C59" s="156"/>
      <c r="D59" s="161"/>
      <c r="E59" s="296" t="str">
        <f>IF(D59=0,"",AVERAGE(C59:D59))</f>
        <v/>
      </c>
      <c r="F59" s="297"/>
      <c r="G59" s="298">
        <f>IF(D59,E59+F59,0)</f>
        <v>0</v>
      </c>
      <c r="H59" s="299"/>
      <c r="I59" s="161"/>
      <c r="J59" s="527">
        <f>((I59*H59*G59)/27)</f>
        <v>0</v>
      </c>
      <c r="K59" s="527"/>
      <c r="L59" s="281">
        <f>IF(D59,G59-2,0)</f>
        <v>0</v>
      </c>
      <c r="M59" s="555">
        <f>IF(D59,IF(L59&lt;7,0.0056,0.0084),0)</f>
        <v>0</v>
      </c>
      <c r="N59" s="468"/>
      <c r="O59" s="300">
        <f>I59*L59*M59</f>
        <v>0</v>
      </c>
      <c r="P59" s="315"/>
      <c r="Q59" s="316"/>
      <c r="R59" s="159">
        <f>Q59/9</f>
        <v>0</v>
      </c>
      <c r="S59" s="318">
        <f>P59*R59</f>
        <v>0</v>
      </c>
      <c r="T59" s="319"/>
      <c r="U59" s="320"/>
      <c r="V59" s="164">
        <f>U59/9</f>
        <v>0</v>
      </c>
      <c r="W59" s="318">
        <f>T59*V59</f>
        <v>0</v>
      </c>
    </row>
    <row r="60" spans="1:29" ht="15.75" customHeight="1" thickBot="1" x14ac:dyDescent="0.3">
      <c r="A60" s="519"/>
      <c r="B60" s="420" t="s">
        <v>61</v>
      </c>
      <c r="C60" s="420"/>
      <c r="D60" s="420"/>
      <c r="E60" s="420"/>
      <c r="F60" s="420"/>
      <c r="G60" s="420"/>
      <c r="H60" s="421"/>
      <c r="I60" s="419" t="s">
        <v>51</v>
      </c>
      <c r="J60" s="420"/>
      <c r="K60" s="420"/>
      <c r="L60" s="420"/>
      <c r="M60" s="420"/>
      <c r="N60" s="420"/>
      <c r="O60" s="421"/>
      <c r="P60" s="173"/>
      <c r="Q60" s="174"/>
      <c r="R60" s="175" t="s">
        <v>4</v>
      </c>
      <c r="S60" s="311">
        <f>ROUNDUP(SUM(S40:S51,S55:S59),0)</f>
        <v>0</v>
      </c>
      <c r="T60" s="95"/>
      <c r="U60" s="95"/>
      <c r="V60" s="95" t="s">
        <v>4</v>
      </c>
      <c r="W60" s="311">
        <f>ROUNDUP(SUM(W40:W51,W55:W59),0)</f>
        <v>0</v>
      </c>
    </row>
    <row r="61" spans="1:29" ht="15.75" customHeight="1" thickBot="1" x14ac:dyDescent="0.3">
      <c r="A61" s="519"/>
      <c r="B61" s="479" t="s">
        <v>173</v>
      </c>
      <c r="C61" s="479"/>
      <c r="D61" s="94" t="s">
        <v>174</v>
      </c>
      <c r="E61" s="479" t="s">
        <v>287</v>
      </c>
      <c r="F61" s="479"/>
      <c r="G61" s="501" t="s">
        <v>185</v>
      </c>
      <c r="H61" s="502"/>
      <c r="I61" s="499" t="s">
        <v>173</v>
      </c>
      <c r="J61" s="479"/>
      <c r="K61" s="94" t="s">
        <v>174</v>
      </c>
      <c r="L61" s="479" t="s">
        <v>287</v>
      </c>
      <c r="M61" s="479"/>
      <c r="N61" s="501" t="s">
        <v>175</v>
      </c>
      <c r="O61" s="479"/>
      <c r="P61" s="530" t="s">
        <v>192</v>
      </c>
      <c r="Q61" s="531"/>
      <c r="R61" s="531"/>
      <c r="S61" s="532"/>
      <c r="T61" s="530" t="s">
        <v>176</v>
      </c>
      <c r="U61" s="531"/>
      <c r="V61" s="531"/>
      <c r="W61" s="532"/>
    </row>
    <row r="62" spans="1:29" ht="15.75" customHeight="1" thickBot="1" x14ac:dyDescent="0.3">
      <c r="A62" s="519"/>
      <c r="B62" s="503"/>
      <c r="C62" s="504"/>
      <c r="D62" s="155"/>
      <c r="E62" s="473"/>
      <c r="F62" s="474"/>
      <c r="G62" s="505">
        <f>D62*E62</f>
        <v>0</v>
      </c>
      <c r="H62" s="506"/>
      <c r="I62" s="515"/>
      <c r="J62" s="504"/>
      <c r="K62" s="155"/>
      <c r="L62" s="473"/>
      <c r="M62" s="474"/>
      <c r="N62" s="505">
        <f>K62*L62</f>
        <v>0</v>
      </c>
      <c r="O62" s="516"/>
      <c r="P62" s="123" t="s">
        <v>35</v>
      </c>
      <c r="Q62" s="273" t="s">
        <v>13</v>
      </c>
      <c r="R62" s="125" t="s">
        <v>14</v>
      </c>
      <c r="S62" s="126" t="s">
        <v>10</v>
      </c>
      <c r="T62" s="123" t="s">
        <v>35</v>
      </c>
      <c r="U62" s="125" t="s">
        <v>13</v>
      </c>
      <c r="V62" s="272" t="s">
        <v>14</v>
      </c>
      <c r="W62" s="176" t="s">
        <v>15</v>
      </c>
    </row>
    <row r="63" spans="1:29" ht="15.75" customHeight="1" x14ac:dyDescent="0.25">
      <c r="A63" s="519"/>
      <c r="B63" s="475"/>
      <c r="C63" s="476"/>
      <c r="D63" s="155"/>
      <c r="E63" s="469"/>
      <c r="F63" s="470"/>
      <c r="G63" s="477">
        <f>D63*E63</f>
        <v>0</v>
      </c>
      <c r="H63" s="478"/>
      <c r="I63" s="517"/>
      <c r="J63" s="476"/>
      <c r="K63" s="155"/>
      <c r="L63" s="469"/>
      <c r="M63" s="470"/>
      <c r="N63" s="477">
        <f>K63*L63</f>
        <v>0</v>
      </c>
      <c r="O63" s="429"/>
      <c r="P63" s="304"/>
      <c r="Q63" s="324"/>
      <c r="R63" s="327"/>
      <c r="S63" s="290">
        <f>Q63*R63*0.2</f>
        <v>0</v>
      </c>
      <c r="T63" s="329"/>
      <c r="U63" s="332"/>
      <c r="V63" s="335"/>
      <c r="W63" s="290">
        <f>U63*V63</f>
        <v>0</v>
      </c>
    </row>
    <row r="64" spans="1:29" ht="15.75" customHeight="1" x14ac:dyDescent="0.25">
      <c r="A64" s="519"/>
      <c r="B64" s="475"/>
      <c r="C64" s="476"/>
      <c r="D64" s="155"/>
      <c r="E64" s="469"/>
      <c r="F64" s="470"/>
      <c r="G64" s="477">
        <f>D64*E64</f>
        <v>0</v>
      </c>
      <c r="H64" s="478"/>
      <c r="I64" s="517"/>
      <c r="J64" s="476"/>
      <c r="K64" s="155"/>
      <c r="L64" s="469"/>
      <c r="M64" s="470"/>
      <c r="N64" s="477">
        <f>K64*L64</f>
        <v>0</v>
      </c>
      <c r="O64" s="429"/>
      <c r="P64" s="306"/>
      <c r="Q64" s="325"/>
      <c r="R64" s="327"/>
      <c r="S64" s="290">
        <f>Q64*R64*0.2</f>
        <v>0</v>
      </c>
      <c r="T64" s="330"/>
      <c r="U64" s="333"/>
      <c r="V64" s="336"/>
      <c r="W64" s="290">
        <f>U64*V64</f>
        <v>0</v>
      </c>
    </row>
    <row r="65" spans="1:27" ht="15.75" customHeight="1" x14ac:dyDescent="0.25">
      <c r="A65" s="519"/>
      <c r="B65" s="475"/>
      <c r="C65" s="476"/>
      <c r="D65" s="155"/>
      <c r="E65" s="469"/>
      <c r="F65" s="470"/>
      <c r="G65" s="477">
        <f>D65*E65</f>
        <v>0</v>
      </c>
      <c r="H65" s="478"/>
      <c r="I65" s="517"/>
      <c r="J65" s="476"/>
      <c r="K65" s="155"/>
      <c r="L65" s="469"/>
      <c r="M65" s="470"/>
      <c r="N65" s="477">
        <f>K65*L65</f>
        <v>0</v>
      </c>
      <c r="O65" s="429"/>
      <c r="P65" s="306"/>
      <c r="Q65" s="325"/>
      <c r="R65" s="327"/>
      <c r="S65" s="290">
        <f>Q65*R65*0.2</f>
        <v>0</v>
      </c>
      <c r="T65" s="330"/>
      <c r="U65" s="333"/>
      <c r="V65" s="336"/>
      <c r="W65" s="290">
        <f>U65*V65</f>
        <v>0</v>
      </c>
    </row>
    <row r="66" spans="1:27" ht="15.75" customHeight="1" thickBot="1" x14ac:dyDescent="0.3">
      <c r="A66" s="519"/>
      <c r="B66" s="545"/>
      <c r="C66" s="514"/>
      <c r="D66" s="303"/>
      <c r="E66" s="471"/>
      <c r="F66" s="472"/>
      <c r="G66" s="511">
        <f>D66*E66</f>
        <v>0</v>
      </c>
      <c r="H66" s="512"/>
      <c r="I66" s="513"/>
      <c r="J66" s="514"/>
      <c r="K66" s="303"/>
      <c r="L66" s="471"/>
      <c r="M66" s="472"/>
      <c r="N66" s="511">
        <f>K66*L66</f>
        <v>0</v>
      </c>
      <c r="O66" s="527"/>
      <c r="P66" s="323"/>
      <c r="Q66" s="326"/>
      <c r="R66" s="328"/>
      <c r="S66" s="318">
        <f>Q66*R66*0.2</f>
        <v>0</v>
      </c>
      <c r="T66" s="331"/>
      <c r="U66" s="334"/>
      <c r="V66" s="337"/>
      <c r="W66" s="290">
        <f>U66*V66</f>
        <v>0</v>
      </c>
    </row>
    <row r="67" spans="1:27" ht="15.75" thickBot="1" x14ac:dyDescent="0.3">
      <c r="A67" s="520"/>
      <c r="B67" s="50"/>
      <c r="C67" s="50"/>
      <c r="D67" s="50"/>
      <c r="E67" s="50"/>
      <c r="F67" s="50" t="s">
        <v>1</v>
      </c>
      <c r="G67" s="536">
        <f>ROUNDUP(SUM(G62:H66),0)</f>
        <v>0</v>
      </c>
      <c r="H67" s="537"/>
      <c r="I67" s="50"/>
      <c r="J67" s="50" t="s">
        <v>178</v>
      </c>
      <c r="K67" s="311">
        <f>ROUNDUP(SUM(J40:K51,J55:K59)-SUM(N62:O66),0)</f>
        <v>0</v>
      </c>
      <c r="L67" s="50"/>
      <c r="M67" s="50" t="s">
        <v>186</v>
      </c>
      <c r="N67" s="536">
        <f>ROUNDUP(SUM(O40:O51,O55:O59),0)</f>
        <v>0</v>
      </c>
      <c r="O67" s="537"/>
      <c r="P67" s="96"/>
      <c r="Q67" s="127"/>
      <c r="R67" s="50" t="s">
        <v>10</v>
      </c>
      <c r="S67" s="310">
        <f>ROUNDUP(SUM(S63:S66),1)</f>
        <v>0</v>
      </c>
      <c r="T67" s="124" t="s">
        <v>10</v>
      </c>
      <c r="U67" s="338">
        <f>ROUNDUP(W67*0.15,1)</f>
        <v>0</v>
      </c>
      <c r="V67" s="50" t="s">
        <v>4</v>
      </c>
      <c r="W67" s="311">
        <f>ROUNDUP(SUM(W63:W66),0)</f>
        <v>0</v>
      </c>
      <c r="X67" s="76"/>
      <c r="Y67" s="76"/>
      <c r="Z67" s="76"/>
      <c r="AA67" s="76"/>
    </row>
    <row r="68" spans="1:27" ht="15.75" thickBot="1" x14ac:dyDescent="0.3">
      <c r="A68" s="442"/>
      <c r="B68" s="444"/>
      <c r="C68" s="444"/>
      <c r="D68" s="444"/>
      <c r="E68" s="444"/>
      <c r="F68" s="444"/>
      <c r="G68" s="444"/>
      <c r="H68" s="444"/>
      <c r="I68" s="444"/>
      <c r="J68" s="444"/>
      <c r="K68" s="444"/>
      <c r="L68" s="444"/>
      <c r="M68" s="444"/>
      <c r="N68" s="444"/>
      <c r="O68" s="444"/>
      <c r="P68" s="444"/>
      <c r="Q68" s="444"/>
      <c r="R68" s="444"/>
      <c r="S68" s="444"/>
      <c r="T68" s="444"/>
      <c r="U68" s="444"/>
      <c r="V68" s="444"/>
      <c r="W68" s="444"/>
      <c r="X68" s="1"/>
    </row>
    <row r="69" spans="1:27" ht="15.75" thickBot="1" x14ac:dyDescent="0.3">
      <c r="A69" s="443"/>
      <c r="B69" s="584" t="s">
        <v>288</v>
      </c>
      <c r="C69" s="585"/>
      <c r="D69" s="585"/>
      <c r="E69" s="585"/>
      <c r="F69" s="586"/>
      <c r="G69" s="587"/>
      <c r="H69" s="584" t="s">
        <v>187</v>
      </c>
      <c r="I69" s="585"/>
      <c r="J69" s="585"/>
      <c r="K69" s="585"/>
      <c r="L69" s="586"/>
      <c r="M69" s="87"/>
      <c r="N69" s="617" t="s">
        <v>124</v>
      </c>
      <c r="O69" s="618"/>
      <c r="P69" s="618"/>
      <c r="Q69" s="618"/>
      <c r="R69" s="618"/>
      <c r="S69" s="618"/>
      <c r="T69" s="618"/>
      <c r="U69" s="618"/>
      <c r="V69" s="618"/>
      <c r="W69" s="619"/>
    </row>
    <row r="70" spans="1:27" ht="15.75" thickBot="1" x14ac:dyDescent="0.3">
      <c r="A70" s="443"/>
      <c r="B70" s="588" t="s">
        <v>110</v>
      </c>
      <c r="C70" s="589"/>
      <c r="D70" s="339"/>
      <c r="E70" s="341">
        <f>(0.4*D70)</f>
        <v>0</v>
      </c>
      <c r="F70" s="113">
        <f>(0.6*D70)</f>
        <v>0</v>
      </c>
      <c r="G70" s="587"/>
      <c r="H70" s="588" t="s">
        <v>188</v>
      </c>
      <c r="I70" s="589"/>
      <c r="J70" s="339"/>
      <c r="K70" s="345">
        <f>(0.4*J70)</f>
        <v>0</v>
      </c>
      <c r="L70" s="118">
        <f>(0.6*J70)</f>
        <v>0</v>
      </c>
      <c r="M70" s="87"/>
      <c r="N70" s="264"/>
      <c r="O70" s="654" t="s">
        <v>6</v>
      </c>
      <c r="P70" s="655"/>
      <c r="Q70" s="265" t="s">
        <v>140</v>
      </c>
      <c r="R70" s="266" t="s">
        <v>8</v>
      </c>
      <c r="S70" s="652"/>
      <c r="T70" s="647" t="s">
        <v>193</v>
      </c>
      <c r="U70" s="648"/>
      <c r="V70" s="649"/>
      <c r="W70" s="267"/>
    </row>
    <row r="71" spans="1:27" ht="15.75" thickBot="1" x14ac:dyDescent="0.3">
      <c r="A71" s="443"/>
      <c r="B71" s="590" t="s">
        <v>95</v>
      </c>
      <c r="C71" s="591"/>
      <c r="D71" s="340"/>
      <c r="E71" s="342">
        <f>(0.4*D71)</f>
        <v>0</v>
      </c>
      <c r="F71" s="113">
        <f>(0.6*D71)</f>
        <v>0</v>
      </c>
      <c r="G71" s="587"/>
      <c r="H71" s="590" t="s">
        <v>189</v>
      </c>
      <c r="I71" s="591"/>
      <c r="J71" s="340"/>
      <c r="K71" s="346">
        <f>(0.4*J71)</f>
        <v>0</v>
      </c>
      <c r="L71" s="118">
        <f>(0.6*J71)</f>
        <v>0</v>
      </c>
      <c r="M71" s="87"/>
      <c r="N71" s="72" t="s">
        <v>141</v>
      </c>
      <c r="O71" s="580"/>
      <c r="P71" s="581"/>
      <c r="Q71" s="348"/>
      <c r="R71" s="351"/>
      <c r="S71" s="442"/>
      <c r="T71" s="650"/>
      <c r="U71" s="651"/>
      <c r="V71" s="129" t="s">
        <v>7</v>
      </c>
      <c r="W71" s="69"/>
    </row>
    <row r="72" spans="1:27" ht="15.75" thickBot="1" x14ac:dyDescent="0.3">
      <c r="A72" s="443"/>
      <c r="B72" s="592" t="s">
        <v>96</v>
      </c>
      <c r="C72" s="593"/>
      <c r="D72" s="340"/>
      <c r="E72" s="343">
        <f>(0.4*D72)</f>
        <v>0</v>
      </c>
      <c r="F72" s="113">
        <f>(0.6*D72)</f>
        <v>0</v>
      </c>
      <c r="G72" s="587"/>
      <c r="H72" s="594"/>
      <c r="I72" s="595"/>
      <c r="J72" s="114" t="s">
        <v>134</v>
      </c>
      <c r="K72" s="116" t="s">
        <v>93</v>
      </c>
      <c r="L72" s="119" t="s">
        <v>94</v>
      </c>
      <c r="M72" s="87"/>
      <c r="N72" s="71" t="s">
        <v>141</v>
      </c>
      <c r="O72" s="580"/>
      <c r="P72" s="581"/>
      <c r="Q72" s="348"/>
      <c r="R72" s="351"/>
      <c r="S72" s="442"/>
      <c r="T72" s="1"/>
      <c r="U72" s="1"/>
      <c r="V72" s="1"/>
      <c r="W72" s="69"/>
    </row>
    <row r="73" spans="1:27" ht="15" customHeight="1" thickBot="1" x14ac:dyDescent="0.3">
      <c r="A73" s="443"/>
      <c r="B73" s="590" t="s">
        <v>97</v>
      </c>
      <c r="C73" s="591"/>
      <c r="D73" s="340"/>
      <c r="E73" s="344">
        <f>(0.4*D73)</f>
        <v>0</v>
      </c>
      <c r="F73" s="113">
        <f>(0.6*D73)</f>
        <v>0</v>
      </c>
      <c r="G73" s="587"/>
      <c r="H73" s="596"/>
      <c r="I73" s="597"/>
      <c r="J73" s="597"/>
      <c r="K73" s="597"/>
      <c r="L73" s="598"/>
      <c r="M73" s="87"/>
      <c r="N73" s="71" t="s">
        <v>141</v>
      </c>
      <c r="O73" s="582"/>
      <c r="P73" s="583"/>
      <c r="Q73" s="349"/>
      <c r="R73" s="351"/>
      <c r="S73" s="442"/>
      <c r="T73" s="1"/>
      <c r="U73" s="1"/>
      <c r="V73" s="1"/>
      <c r="W73" s="69"/>
    </row>
    <row r="74" spans="1:27" ht="15.75" thickBot="1" x14ac:dyDescent="0.3">
      <c r="A74" s="443"/>
      <c r="B74" s="590" t="s">
        <v>98</v>
      </c>
      <c r="C74" s="591"/>
      <c r="D74" s="340"/>
      <c r="E74" s="343">
        <f>(0.4*D74)</f>
        <v>0</v>
      </c>
      <c r="F74" s="113">
        <f>(0.6*D74)</f>
        <v>0</v>
      </c>
      <c r="G74" s="587"/>
      <c r="H74" s="588" t="s">
        <v>190</v>
      </c>
      <c r="I74" s="589"/>
      <c r="J74" s="347"/>
      <c r="K74" s="343">
        <f>(0.4*J74)</f>
        <v>0</v>
      </c>
      <c r="L74" s="118">
        <f>(0.6*J74)</f>
        <v>0</v>
      </c>
      <c r="M74" s="87"/>
      <c r="N74" s="71" t="s">
        <v>141</v>
      </c>
      <c r="O74" s="582"/>
      <c r="P74" s="583"/>
      <c r="Q74" s="349"/>
      <c r="R74" s="351"/>
      <c r="S74" s="442"/>
      <c r="T74" s="270"/>
      <c r="U74" s="270"/>
      <c r="V74" s="1"/>
      <c r="W74" s="69"/>
    </row>
    <row r="75" spans="1:27" ht="15.75" thickBot="1" x14ac:dyDescent="0.3">
      <c r="A75" s="443"/>
      <c r="B75" s="599"/>
      <c r="C75" s="600"/>
      <c r="D75" s="111" t="s">
        <v>134</v>
      </c>
      <c r="E75" s="112" t="s">
        <v>93</v>
      </c>
      <c r="F75" s="63" t="s">
        <v>94</v>
      </c>
      <c r="G75" s="587"/>
      <c r="H75" s="599"/>
      <c r="I75" s="600"/>
      <c r="J75" s="115" t="s">
        <v>191</v>
      </c>
      <c r="K75" s="117" t="s">
        <v>93</v>
      </c>
      <c r="L75" s="120" t="s">
        <v>94</v>
      </c>
      <c r="M75" s="87"/>
      <c r="N75" s="78" t="s">
        <v>141</v>
      </c>
      <c r="O75" s="645"/>
      <c r="P75" s="646"/>
      <c r="Q75" s="350"/>
      <c r="R75" s="351"/>
      <c r="S75" s="653"/>
      <c r="T75" s="128"/>
      <c r="U75" s="128"/>
      <c r="V75" s="3"/>
      <c r="W75" s="70"/>
    </row>
    <row r="76" spans="1:27" ht="15.75" thickBot="1" x14ac:dyDescent="0.3">
      <c r="A76" s="443"/>
      <c r="B76" s="444"/>
      <c r="C76" s="444"/>
      <c r="D76" s="444"/>
      <c r="E76" s="444"/>
      <c r="F76" s="444"/>
      <c r="G76" s="444"/>
      <c r="H76" s="444"/>
      <c r="I76" s="444"/>
      <c r="J76" s="444"/>
      <c r="K76" s="444"/>
      <c r="L76" s="444"/>
      <c r="M76" s="444"/>
      <c r="N76" s="444"/>
      <c r="O76" s="444"/>
      <c r="P76" s="444"/>
      <c r="Q76" s="444"/>
      <c r="R76" s="444"/>
      <c r="S76" s="444"/>
      <c r="T76" s="444"/>
      <c r="U76" s="444"/>
      <c r="V76" s="444"/>
      <c r="W76" s="444"/>
    </row>
    <row r="77" spans="1:27" ht="15.75" customHeight="1" thickBot="1" x14ac:dyDescent="0.3">
      <c r="A77" s="443"/>
      <c r="B77" s="453" t="s">
        <v>2</v>
      </c>
      <c r="C77" s="454"/>
      <c r="D77" s="454"/>
      <c r="E77" s="455"/>
      <c r="F77" s="453" t="s">
        <v>12</v>
      </c>
      <c r="G77" s="454"/>
      <c r="H77" s="454"/>
      <c r="I77" s="455"/>
      <c r="J77" s="453" t="s">
        <v>3</v>
      </c>
      <c r="K77" s="454"/>
      <c r="L77" s="454"/>
      <c r="M77" s="455"/>
      <c r="N77" s="614" t="s">
        <v>131</v>
      </c>
      <c r="O77" s="615"/>
      <c r="P77" s="616"/>
      <c r="Q77" s="620" t="s">
        <v>197</v>
      </c>
      <c r="R77" s="601" t="s">
        <v>198</v>
      </c>
      <c r="S77" s="602"/>
      <c r="T77" s="602"/>
      <c r="U77" s="602"/>
      <c r="V77" s="602"/>
      <c r="W77" s="603"/>
      <c r="X77" s="1"/>
    </row>
    <row r="78" spans="1:27" ht="15.75" thickBot="1" x14ac:dyDescent="0.3">
      <c r="A78" s="443"/>
      <c r="B78" s="456" t="s">
        <v>174</v>
      </c>
      <c r="C78" s="457"/>
      <c r="D78" s="52" t="s">
        <v>194</v>
      </c>
      <c r="E78" s="77" t="s">
        <v>15</v>
      </c>
      <c r="F78" s="456" t="s">
        <v>174</v>
      </c>
      <c r="G78" s="457"/>
      <c r="H78" s="52" t="s">
        <v>194</v>
      </c>
      <c r="I78" s="77" t="s">
        <v>15</v>
      </c>
      <c r="J78" s="456" t="s">
        <v>174</v>
      </c>
      <c r="K78" s="457"/>
      <c r="L78" s="52" t="s">
        <v>194</v>
      </c>
      <c r="M78" s="77" t="s">
        <v>15</v>
      </c>
      <c r="N78" s="56" t="s">
        <v>9</v>
      </c>
      <c r="O78" s="130" t="s">
        <v>8</v>
      </c>
      <c r="P78" s="351"/>
      <c r="Q78" s="620"/>
      <c r="R78" s="136"/>
      <c r="S78" s="137"/>
      <c r="T78" s="137"/>
      <c r="U78" s="137"/>
      <c r="V78" s="138"/>
      <c r="W78" s="139"/>
    </row>
    <row r="79" spans="1:27" ht="15.75" thickBot="1" x14ac:dyDescent="0.3">
      <c r="A79" s="443"/>
      <c r="B79" s="458"/>
      <c r="C79" s="459"/>
      <c r="D79" s="333"/>
      <c r="E79" s="352">
        <f>(B79*D79)/9</f>
        <v>0</v>
      </c>
      <c r="F79" s="458"/>
      <c r="G79" s="459"/>
      <c r="H79" s="333"/>
      <c r="I79" s="352">
        <f>(F79*H79)/9</f>
        <v>0</v>
      </c>
      <c r="J79" s="458"/>
      <c r="K79" s="459"/>
      <c r="L79" s="333"/>
      <c r="M79" s="352">
        <f>(J79*L79)/9</f>
        <v>0</v>
      </c>
      <c r="N79" s="54" t="s">
        <v>130</v>
      </c>
      <c r="O79" s="55" t="s">
        <v>8</v>
      </c>
      <c r="P79" s="351"/>
      <c r="Q79" s="620"/>
      <c r="R79" s="140"/>
      <c r="S79" s="141"/>
      <c r="T79" s="141"/>
      <c r="U79" s="141"/>
      <c r="V79" s="142"/>
      <c r="W79" s="143"/>
    </row>
    <row r="80" spans="1:27" ht="15.75" thickBot="1" x14ac:dyDescent="0.3">
      <c r="A80" s="443"/>
      <c r="B80" s="458"/>
      <c r="C80" s="459"/>
      <c r="D80" s="333"/>
      <c r="E80" s="352">
        <f>(B80*D80)/9</f>
        <v>0</v>
      </c>
      <c r="F80" s="458"/>
      <c r="G80" s="459"/>
      <c r="H80" s="333"/>
      <c r="I80" s="352">
        <f>(F80*H80)/9</f>
        <v>0</v>
      </c>
      <c r="J80" s="458"/>
      <c r="K80" s="459"/>
      <c r="L80" s="333"/>
      <c r="M80" s="352">
        <f>(J80*L80)/9</f>
        <v>0</v>
      </c>
      <c r="N80" s="614" t="s">
        <v>195</v>
      </c>
      <c r="O80" s="615"/>
      <c r="P80" s="616"/>
      <c r="Q80" s="620"/>
      <c r="R80" s="140"/>
      <c r="S80" s="141"/>
      <c r="T80" s="141"/>
      <c r="U80" s="141"/>
      <c r="V80" s="142"/>
      <c r="W80" s="143"/>
    </row>
    <row r="81" spans="1:23" ht="15.75" thickBot="1" x14ac:dyDescent="0.3">
      <c r="A81" s="443"/>
      <c r="B81" s="458"/>
      <c r="C81" s="459"/>
      <c r="D81" s="333"/>
      <c r="E81" s="352">
        <f>(B81*D81)/9</f>
        <v>0</v>
      </c>
      <c r="F81" s="458"/>
      <c r="G81" s="459"/>
      <c r="H81" s="333"/>
      <c r="I81" s="352">
        <f>(F81*H81)/9</f>
        <v>0</v>
      </c>
      <c r="J81" s="458"/>
      <c r="K81" s="459"/>
      <c r="L81" s="333"/>
      <c r="M81" s="352">
        <f>(J81*L81)/9</f>
        <v>0</v>
      </c>
      <c r="N81" s="131"/>
      <c r="O81" s="132" t="s">
        <v>7</v>
      </c>
      <c r="P81" s="354"/>
      <c r="Q81" s="620"/>
      <c r="R81" s="140"/>
      <c r="S81" s="141"/>
      <c r="T81" s="141"/>
      <c r="U81" s="141"/>
      <c r="V81" s="142"/>
      <c r="W81" s="143"/>
    </row>
    <row r="82" spans="1:23" ht="15.75" thickBot="1" x14ac:dyDescent="0.3">
      <c r="A82" s="443"/>
      <c r="B82" s="458"/>
      <c r="C82" s="459"/>
      <c r="D82" s="333"/>
      <c r="E82" s="352">
        <f>(B82*D82)/9</f>
        <v>0</v>
      </c>
      <c r="F82" s="458"/>
      <c r="G82" s="459"/>
      <c r="H82" s="333"/>
      <c r="I82" s="352">
        <f>(F82*H82)/9</f>
        <v>0</v>
      </c>
      <c r="J82" s="458"/>
      <c r="K82" s="459"/>
      <c r="L82" s="333"/>
      <c r="M82" s="352">
        <f>(J82*L82)/9</f>
        <v>0</v>
      </c>
      <c r="N82" s="617" t="s">
        <v>114</v>
      </c>
      <c r="O82" s="618"/>
      <c r="P82" s="619"/>
      <c r="Q82" s="620"/>
      <c r="R82" s="140"/>
      <c r="S82" s="141"/>
      <c r="T82" s="141"/>
      <c r="U82" s="141"/>
      <c r="V82" s="142"/>
      <c r="W82" s="143"/>
    </row>
    <row r="83" spans="1:23" ht="15.75" thickBot="1" x14ac:dyDescent="0.3">
      <c r="A83" s="443"/>
      <c r="B83" s="451"/>
      <c r="C83" s="452"/>
      <c r="D83" s="53" t="s">
        <v>4</v>
      </c>
      <c r="E83" s="353">
        <f>ROUNDUP(SUM(E79:E82),0)</f>
        <v>0</v>
      </c>
      <c r="F83" s="451"/>
      <c r="G83" s="452"/>
      <c r="H83" s="53" t="s">
        <v>4</v>
      </c>
      <c r="I83" s="353">
        <f>ROUNDUP(SUM(I79:I82),0)</f>
        <v>0</v>
      </c>
      <c r="J83" s="451"/>
      <c r="K83" s="452"/>
      <c r="L83" s="53" t="s">
        <v>4</v>
      </c>
      <c r="M83" s="353">
        <f>ROUNDUP(SUM(M79:M82),0)</f>
        <v>0</v>
      </c>
      <c r="N83" s="58"/>
      <c r="O83" s="57" t="s">
        <v>4</v>
      </c>
      <c r="P83" s="354"/>
      <c r="Q83" s="620"/>
      <c r="R83" s="140"/>
      <c r="S83" s="141"/>
      <c r="T83" s="141"/>
      <c r="U83" s="141"/>
      <c r="V83" s="142"/>
      <c r="W83" s="143"/>
    </row>
    <row r="84" spans="1:23" ht="15.75" thickBot="1" x14ac:dyDescent="0.3">
      <c r="A84" s="443"/>
      <c r="B84" s="443"/>
      <c r="C84" s="443"/>
      <c r="D84" s="443"/>
      <c r="E84" s="443"/>
      <c r="F84" s="443"/>
      <c r="G84" s="443"/>
      <c r="H84" s="443"/>
      <c r="I84" s="443"/>
      <c r="J84" s="443"/>
      <c r="K84" s="443"/>
      <c r="L84" s="443"/>
      <c r="M84" s="443"/>
      <c r="N84" s="443"/>
      <c r="O84" s="443"/>
      <c r="P84" s="443"/>
      <c r="Q84" s="445"/>
      <c r="R84" s="140"/>
      <c r="S84" s="141"/>
      <c r="T84" s="141"/>
      <c r="U84" s="141"/>
      <c r="V84" s="142"/>
      <c r="W84" s="143"/>
    </row>
    <row r="85" spans="1:23" ht="15.75" thickBot="1" x14ac:dyDescent="0.3">
      <c r="A85" s="443"/>
      <c r="B85" s="627" t="s">
        <v>327</v>
      </c>
      <c r="C85" s="628"/>
      <c r="D85" s="628"/>
      <c r="E85" s="628"/>
      <c r="F85" s="628"/>
      <c r="G85" s="628"/>
      <c r="H85" s="628"/>
      <c r="I85" s="628"/>
      <c r="J85" s="629"/>
      <c r="K85" s="622" t="s">
        <v>52</v>
      </c>
      <c r="L85" s="622"/>
      <c r="M85" s="623"/>
      <c r="N85" s="621" t="s">
        <v>53</v>
      </c>
      <c r="O85" s="622"/>
      <c r="P85" s="623"/>
      <c r="R85" s="140"/>
      <c r="S85" s="141"/>
      <c r="T85" s="141"/>
      <c r="U85" s="141"/>
      <c r="V85" s="142"/>
      <c r="W85" s="143"/>
    </row>
    <row r="86" spans="1:23" ht="15.75" thickBot="1" x14ac:dyDescent="0.3">
      <c r="A86" s="443"/>
      <c r="B86" s="627" t="s">
        <v>289</v>
      </c>
      <c r="C86" s="630"/>
      <c r="D86" s="631"/>
      <c r="E86" s="627" t="s">
        <v>330</v>
      </c>
      <c r="F86" s="628"/>
      <c r="G86" s="629"/>
      <c r="H86" s="627" t="s">
        <v>329</v>
      </c>
      <c r="I86" s="630"/>
      <c r="J86" s="631"/>
      <c r="K86" s="644" t="s">
        <v>5</v>
      </c>
      <c r="L86" s="607"/>
      <c r="M86" s="133" t="s">
        <v>205</v>
      </c>
      <c r="N86" s="606" t="s">
        <v>5</v>
      </c>
      <c r="O86" s="607"/>
      <c r="P86" s="133" t="s">
        <v>205</v>
      </c>
      <c r="R86" s="140"/>
      <c r="S86" s="141"/>
      <c r="T86" s="141"/>
      <c r="U86" s="141"/>
      <c r="V86" s="142"/>
      <c r="W86" s="143"/>
    </row>
    <row r="87" spans="1:23" ht="15.75" thickBot="1" x14ac:dyDescent="0.3">
      <c r="A87" s="443"/>
      <c r="B87" s="406" t="s">
        <v>19</v>
      </c>
      <c r="C87" s="402" t="s">
        <v>212</v>
      </c>
      <c r="D87" s="403" t="s">
        <v>213</v>
      </c>
      <c r="E87" s="399" t="s">
        <v>19</v>
      </c>
      <c r="F87" s="738" t="s">
        <v>328</v>
      </c>
      <c r="G87" s="737" t="s">
        <v>213</v>
      </c>
      <c r="H87" s="406" t="s">
        <v>215</v>
      </c>
      <c r="I87" s="402" t="s">
        <v>214</v>
      </c>
      <c r="J87" s="403" t="s">
        <v>213</v>
      </c>
      <c r="K87" s="609" t="s">
        <v>206</v>
      </c>
      <c r="L87" s="609"/>
      <c r="M87" s="354"/>
      <c r="N87" s="608" t="s">
        <v>199</v>
      </c>
      <c r="O87" s="609"/>
      <c r="P87" s="354"/>
      <c r="R87" s="140"/>
      <c r="S87" s="141"/>
      <c r="T87" s="141"/>
      <c r="U87" s="141"/>
      <c r="V87" s="142"/>
      <c r="W87" s="143"/>
    </row>
    <row r="88" spans="1:23" ht="15.75" thickBot="1" x14ac:dyDescent="0.3">
      <c r="A88" s="443"/>
      <c r="B88" s="355"/>
      <c r="C88" s="333"/>
      <c r="D88" s="352">
        <f>B88*C88</f>
        <v>0</v>
      </c>
      <c r="E88" s="401"/>
      <c r="F88" s="401"/>
      <c r="G88" s="352">
        <f>E88*F88</f>
        <v>0</v>
      </c>
      <c r="H88" s="404"/>
      <c r="I88" s="405"/>
      <c r="J88" s="352">
        <f>H88*I88</f>
        <v>0</v>
      </c>
      <c r="K88" s="611" t="s">
        <v>207</v>
      </c>
      <c r="L88" s="611"/>
      <c r="M88" s="354"/>
      <c r="N88" s="610" t="s">
        <v>200</v>
      </c>
      <c r="O88" s="611"/>
      <c r="P88" s="354"/>
      <c r="R88" s="140"/>
      <c r="S88" s="141"/>
      <c r="T88" s="141"/>
      <c r="U88" s="141"/>
      <c r="V88" s="142"/>
      <c r="W88" s="143"/>
    </row>
    <row r="89" spans="1:23" ht="15.75" thickBot="1" x14ac:dyDescent="0.3">
      <c r="A89" s="443"/>
      <c r="B89" s="355"/>
      <c r="C89" s="333"/>
      <c r="D89" s="352">
        <f>B89*C89</f>
        <v>0</v>
      </c>
      <c r="E89" s="401"/>
      <c r="F89" s="401"/>
      <c r="G89" s="352">
        <f t="shared" ref="G89:G92" si="20">E89*F89</f>
        <v>0</v>
      </c>
      <c r="H89" s="355"/>
      <c r="I89" s="333"/>
      <c r="J89" s="352">
        <f t="shared" ref="J89:J92" si="21">H89*I89</f>
        <v>0</v>
      </c>
      <c r="K89" s="611" t="s">
        <v>208</v>
      </c>
      <c r="L89" s="611"/>
      <c r="M89" s="354"/>
      <c r="N89" s="610" t="s">
        <v>201</v>
      </c>
      <c r="O89" s="611"/>
      <c r="P89" s="354"/>
      <c r="R89" s="140"/>
      <c r="S89" s="141"/>
      <c r="T89" s="141"/>
      <c r="U89" s="141"/>
      <c r="V89" s="142"/>
      <c r="W89" s="143"/>
    </row>
    <row r="90" spans="1:23" ht="15.75" thickBot="1" x14ac:dyDescent="0.3">
      <c r="A90" s="443"/>
      <c r="B90" s="355"/>
      <c r="C90" s="333"/>
      <c r="D90" s="352">
        <f>B90*C90</f>
        <v>0</v>
      </c>
      <c r="E90" s="401"/>
      <c r="F90" s="401"/>
      <c r="G90" s="352">
        <f t="shared" si="20"/>
        <v>0</v>
      </c>
      <c r="H90" s="355"/>
      <c r="I90" s="333"/>
      <c r="J90" s="352">
        <f t="shared" si="21"/>
        <v>0</v>
      </c>
      <c r="K90" s="611" t="s">
        <v>209</v>
      </c>
      <c r="L90" s="624"/>
      <c r="M90" s="354"/>
      <c r="N90" s="610" t="s">
        <v>202</v>
      </c>
      <c r="O90" s="611"/>
      <c r="P90" s="354"/>
      <c r="R90" s="140"/>
      <c r="S90" s="141"/>
      <c r="T90" s="141"/>
      <c r="U90" s="141"/>
      <c r="V90" s="142"/>
      <c r="W90" s="143"/>
    </row>
    <row r="91" spans="1:23" ht="15.75" thickBot="1" x14ac:dyDescent="0.3">
      <c r="A91" s="443"/>
      <c r="B91" s="355"/>
      <c r="C91" s="333"/>
      <c r="D91" s="352">
        <f>B91*C91</f>
        <v>0</v>
      </c>
      <c r="E91" s="401"/>
      <c r="F91" s="401"/>
      <c r="G91" s="352">
        <f t="shared" si="20"/>
        <v>0</v>
      </c>
      <c r="H91" s="355"/>
      <c r="I91" s="333"/>
      <c r="J91" s="352">
        <f t="shared" si="21"/>
        <v>0</v>
      </c>
      <c r="K91" s="611" t="s">
        <v>210</v>
      </c>
      <c r="L91" s="611"/>
      <c r="M91" s="354"/>
      <c r="N91" s="610" t="s">
        <v>203</v>
      </c>
      <c r="O91" s="611"/>
      <c r="P91" s="354"/>
      <c r="R91" s="140"/>
      <c r="S91" s="141"/>
      <c r="T91" s="141"/>
      <c r="U91" s="141"/>
      <c r="V91" s="142"/>
      <c r="W91" s="143"/>
    </row>
    <row r="92" spans="1:23" ht="15.75" thickBot="1" x14ac:dyDescent="0.3">
      <c r="A92" s="443"/>
      <c r="B92" s="355"/>
      <c r="C92" s="333"/>
      <c r="D92" s="352">
        <f>B92*C92</f>
        <v>0</v>
      </c>
      <c r="E92" s="401"/>
      <c r="F92" s="401"/>
      <c r="G92" s="352">
        <f t="shared" si="20"/>
        <v>0</v>
      </c>
      <c r="H92" s="355"/>
      <c r="I92" s="333"/>
      <c r="J92" s="352">
        <f>H92*I92</f>
        <v>0</v>
      </c>
      <c r="K92" s="625" t="s">
        <v>241</v>
      </c>
      <c r="L92" s="625"/>
      <c r="M92" s="354"/>
      <c r="N92" s="612" t="s">
        <v>204</v>
      </c>
      <c r="O92" s="613"/>
      <c r="P92" s="354"/>
      <c r="R92" s="140"/>
      <c r="S92" s="141"/>
      <c r="T92" s="141"/>
      <c r="U92" s="141"/>
      <c r="V92" s="142"/>
      <c r="W92" s="143"/>
    </row>
    <row r="93" spans="1:23" ht="15.75" customHeight="1" thickBot="1" x14ac:dyDescent="0.3">
      <c r="A93" s="443"/>
      <c r="B93" s="144"/>
      <c r="C93" s="53" t="s">
        <v>8</v>
      </c>
      <c r="D93" s="394">
        <f>ROUNDUP(SUM(D88:D92),0)</f>
        <v>0</v>
      </c>
      <c r="E93" s="144"/>
      <c r="F93" s="739"/>
      <c r="G93" s="740">
        <f>SUM(G88:G92)</f>
        <v>0</v>
      </c>
      <c r="H93" s="144"/>
      <c r="I93" s="145" t="s">
        <v>8</v>
      </c>
      <c r="J93" s="394">
        <f>ROUNDUP(SUM(J88:J92),0)</f>
        <v>0</v>
      </c>
      <c r="K93" s="605" t="s">
        <v>211</v>
      </c>
      <c r="L93" s="626"/>
      <c r="M93" s="354"/>
      <c r="N93" s="604" t="s">
        <v>99</v>
      </c>
      <c r="O93" s="605"/>
      <c r="P93" s="354"/>
      <c r="R93" s="134"/>
      <c r="S93" s="135"/>
      <c r="T93" s="135"/>
      <c r="U93" s="135"/>
      <c r="V93" s="135"/>
      <c r="W93" s="70"/>
    </row>
    <row r="94" spans="1:23" x14ac:dyDescent="0.25">
      <c r="A94" s="441" t="s">
        <v>310</v>
      </c>
      <c r="B94" s="441"/>
      <c r="C94" s="441"/>
      <c r="D94" s="441"/>
      <c r="E94" s="441"/>
      <c r="F94" s="441"/>
      <c r="G94" s="441"/>
      <c r="H94" s="441"/>
      <c r="I94" s="441"/>
      <c r="J94" s="441"/>
      <c r="K94" s="441"/>
      <c r="L94" s="441"/>
      <c r="M94" s="441"/>
      <c r="N94" s="441"/>
      <c r="O94" s="441"/>
      <c r="P94" s="441"/>
      <c r="Q94" s="441"/>
      <c r="R94" s="441"/>
      <c r="S94" s="441"/>
      <c r="T94" s="441"/>
      <c r="U94" s="441"/>
      <c r="V94" s="441"/>
      <c r="W94" s="441"/>
    </row>
  </sheetData>
  <mergeCells count="353">
    <mergeCell ref="T5:W5"/>
    <mergeCell ref="B6:B7"/>
    <mergeCell ref="C6:D6"/>
    <mergeCell ref="E6:E7"/>
    <mergeCell ref="F6:F7"/>
    <mergeCell ref="G6:G7"/>
    <mergeCell ref="H6:H7"/>
    <mergeCell ref="A2:C3"/>
    <mergeCell ref="D2:J3"/>
    <mergeCell ref="K2:K3"/>
    <mergeCell ref="L2:L3"/>
    <mergeCell ref="I6:I7"/>
    <mergeCell ref="J6:K7"/>
    <mergeCell ref="L6:L7"/>
    <mergeCell ref="M6:N7"/>
    <mergeCell ref="O6:O7"/>
    <mergeCell ref="P6:P7"/>
    <mergeCell ref="A5:A35"/>
    <mergeCell ref="B5:O5"/>
    <mergeCell ref="P5:S5"/>
    <mergeCell ref="W6:W7"/>
    <mergeCell ref="J8:K8"/>
    <mergeCell ref="M8:N8"/>
    <mergeCell ref="J9:K9"/>
    <mergeCell ref="M9:N9"/>
    <mergeCell ref="J10:K10"/>
    <mergeCell ref="M10:N10"/>
    <mergeCell ref="Q6:Q7"/>
    <mergeCell ref="R6:R7"/>
    <mergeCell ref="S6:S7"/>
    <mergeCell ref="T6:T7"/>
    <mergeCell ref="U6:U7"/>
    <mergeCell ref="V6:V7"/>
    <mergeCell ref="J14:K14"/>
    <mergeCell ref="M14:N14"/>
    <mergeCell ref="J15:K15"/>
    <mergeCell ref="M15:N15"/>
    <mergeCell ref="Y15:AC15"/>
    <mergeCell ref="J16:K16"/>
    <mergeCell ref="M16:N16"/>
    <mergeCell ref="Y16:Z16"/>
    <mergeCell ref="J11:K11"/>
    <mergeCell ref="M11:N11"/>
    <mergeCell ref="J12:K12"/>
    <mergeCell ref="M12:N12"/>
    <mergeCell ref="J13:K13"/>
    <mergeCell ref="M13:N13"/>
    <mergeCell ref="Y19:Z19"/>
    <mergeCell ref="B20:O20"/>
    <mergeCell ref="P20:S20"/>
    <mergeCell ref="T20:W20"/>
    <mergeCell ref="Y20:Z20"/>
    <mergeCell ref="J17:K17"/>
    <mergeCell ref="M17:N17"/>
    <mergeCell ref="Y17:Z17"/>
    <mergeCell ref="J18:K18"/>
    <mergeCell ref="M18:N18"/>
    <mergeCell ref="Y18:Z18"/>
    <mergeCell ref="O21:O22"/>
    <mergeCell ref="P21:P22"/>
    <mergeCell ref="B21:B22"/>
    <mergeCell ref="C21:D21"/>
    <mergeCell ref="E21:E22"/>
    <mergeCell ref="F21:F22"/>
    <mergeCell ref="G21:G22"/>
    <mergeCell ref="H21:H22"/>
    <mergeCell ref="J19:K19"/>
    <mergeCell ref="M19:N19"/>
    <mergeCell ref="J26:K26"/>
    <mergeCell ref="M26:N26"/>
    <mergeCell ref="J27:K27"/>
    <mergeCell ref="M27:N27"/>
    <mergeCell ref="B28:H28"/>
    <mergeCell ref="I28:O28"/>
    <mergeCell ref="W21:W22"/>
    <mergeCell ref="Y21:AA25"/>
    <mergeCell ref="J23:K23"/>
    <mergeCell ref="M23:N23"/>
    <mergeCell ref="J24:K24"/>
    <mergeCell ref="M24:N24"/>
    <mergeCell ref="J25:K25"/>
    <mergeCell ref="M25:N25"/>
    <mergeCell ref="Q21:Q22"/>
    <mergeCell ref="R21:R22"/>
    <mergeCell ref="S21:S22"/>
    <mergeCell ref="T21:T22"/>
    <mergeCell ref="U21:U22"/>
    <mergeCell ref="V21:V22"/>
    <mergeCell ref="I21:I22"/>
    <mergeCell ref="J21:K22"/>
    <mergeCell ref="L21:L22"/>
    <mergeCell ref="M21:N22"/>
    <mergeCell ref="P29:W29"/>
    <mergeCell ref="B30:C30"/>
    <mergeCell ref="E30:F30"/>
    <mergeCell ref="G30:H30"/>
    <mergeCell ref="I30:J30"/>
    <mergeCell ref="L30:M30"/>
    <mergeCell ref="N30:O30"/>
    <mergeCell ref="Q30:R30"/>
    <mergeCell ref="T30:U30"/>
    <mergeCell ref="V30:W30"/>
    <mergeCell ref="B29:C29"/>
    <mergeCell ref="E29:F29"/>
    <mergeCell ref="G29:H29"/>
    <mergeCell ref="I29:J29"/>
    <mergeCell ref="L29:M29"/>
    <mergeCell ref="N29:O29"/>
    <mergeCell ref="Q31:R31"/>
    <mergeCell ref="T31:U31"/>
    <mergeCell ref="V31:W31"/>
    <mergeCell ref="B32:C32"/>
    <mergeCell ref="E32:F32"/>
    <mergeCell ref="G32:H32"/>
    <mergeCell ref="I32:J32"/>
    <mergeCell ref="L32:M32"/>
    <mergeCell ref="N32:O32"/>
    <mergeCell ref="Q32:R32"/>
    <mergeCell ref="B31:C31"/>
    <mergeCell ref="E31:F31"/>
    <mergeCell ref="G31:H31"/>
    <mergeCell ref="I31:J31"/>
    <mergeCell ref="L31:M31"/>
    <mergeCell ref="N31:O31"/>
    <mergeCell ref="T32:U32"/>
    <mergeCell ref="V32:W32"/>
    <mergeCell ref="B33:C33"/>
    <mergeCell ref="E33:F33"/>
    <mergeCell ref="G33:H33"/>
    <mergeCell ref="I33:J33"/>
    <mergeCell ref="L33:M33"/>
    <mergeCell ref="N33:O33"/>
    <mergeCell ref="Q33:R33"/>
    <mergeCell ref="T33:U33"/>
    <mergeCell ref="V33:W33"/>
    <mergeCell ref="B34:C34"/>
    <mergeCell ref="E34:F34"/>
    <mergeCell ref="G34:H34"/>
    <mergeCell ref="I34:J34"/>
    <mergeCell ref="L34:M34"/>
    <mergeCell ref="N34:O34"/>
    <mergeCell ref="Q34:R34"/>
    <mergeCell ref="T34:U34"/>
    <mergeCell ref="V34:W34"/>
    <mergeCell ref="F38:F39"/>
    <mergeCell ref="G38:G39"/>
    <mergeCell ref="H38:H39"/>
    <mergeCell ref="I38:I39"/>
    <mergeCell ref="J38:K39"/>
    <mergeCell ref="L38:L39"/>
    <mergeCell ref="G35:H35"/>
    <mergeCell ref="N35:O35"/>
    <mergeCell ref="A36:W36"/>
    <mergeCell ref="A37:A67"/>
    <mergeCell ref="B37:O37"/>
    <mergeCell ref="P37:S37"/>
    <mergeCell ref="T37:W37"/>
    <mergeCell ref="B38:B39"/>
    <mergeCell ref="C38:D38"/>
    <mergeCell ref="E38:E39"/>
    <mergeCell ref="W38:W39"/>
    <mergeCell ref="J40:K40"/>
    <mergeCell ref="M40:N40"/>
    <mergeCell ref="M38:N39"/>
    <mergeCell ref="O38:O39"/>
    <mergeCell ref="P38:P39"/>
    <mergeCell ref="Q38:Q39"/>
    <mergeCell ref="R38:R39"/>
    <mergeCell ref="V38:V39"/>
    <mergeCell ref="J47:K47"/>
    <mergeCell ref="M47:N47"/>
    <mergeCell ref="Y47:AC47"/>
    <mergeCell ref="J48:K48"/>
    <mergeCell ref="M48:N48"/>
    <mergeCell ref="Y48:Z48"/>
    <mergeCell ref="J44:K44"/>
    <mergeCell ref="M44:N44"/>
    <mergeCell ref="J45:K45"/>
    <mergeCell ref="M45:N45"/>
    <mergeCell ref="J46:K46"/>
    <mergeCell ref="M46:N46"/>
    <mergeCell ref="S38:S39"/>
    <mergeCell ref="J41:K41"/>
    <mergeCell ref="M41:N41"/>
    <mergeCell ref="J42:K42"/>
    <mergeCell ref="M42:N42"/>
    <mergeCell ref="J43:K43"/>
    <mergeCell ref="M43:N43"/>
    <mergeCell ref="T38:T39"/>
    <mergeCell ref="U38:U39"/>
    <mergeCell ref="Y51:Z51"/>
    <mergeCell ref="B52:O52"/>
    <mergeCell ref="P52:S52"/>
    <mergeCell ref="T52:W52"/>
    <mergeCell ref="Y52:Z52"/>
    <mergeCell ref="J49:K49"/>
    <mergeCell ref="M49:N49"/>
    <mergeCell ref="Y49:Z49"/>
    <mergeCell ref="J50:K50"/>
    <mergeCell ref="M50:N50"/>
    <mergeCell ref="Y50:Z50"/>
    <mergeCell ref="O53:O54"/>
    <mergeCell ref="P53:P54"/>
    <mergeCell ref="B53:B54"/>
    <mergeCell ref="C53:D53"/>
    <mergeCell ref="E53:E54"/>
    <mergeCell ref="F53:F54"/>
    <mergeCell ref="G53:G54"/>
    <mergeCell ref="H53:H54"/>
    <mergeCell ref="J51:K51"/>
    <mergeCell ref="M51:N51"/>
    <mergeCell ref="J58:K58"/>
    <mergeCell ref="M58:N58"/>
    <mergeCell ref="J59:K59"/>
    <mergeCell ref="M59:N59"/>
    <mergeCell ref="B60:H60"/>
    <mergeCell ref="I60:O60"/>
    <mergeCell ref="W53:W54"/>
    <mergeCell ref="Y53:AA57"/>
    <mergeCell ref="J55:K55"/>
    <mergeCell ref="M55:N55"/>
    <mergeCell ref="J56:K56"/>
    <mergeCell ref="M56:N56"/>
    <mergeCell ref="J57:K57"/>
    <mergeCell ref="M57:N57"/>
    <mergeCell ref="Q53:Q54"/>
    <mergeCell ref="R53:R54"/>
    <mergeCell ref="S53:S54"/>
    <mergeCell ref="T53:T54"/>
    <mergeCell ref="U53:U54"/>
    <mergeCell ref="V53:V54"/>
    <mergeCell ref="I53:I54"/>
    <mergeCell ref="J53:K54"/>
    <mergeCell ref="L53:L54"/>
    <mergeCell ref="M53:N54"/>
    <mergeCell ref="P61:S61"/>
    <mergeCell ref="T61:W61"/>
    <mergeCell ref="B62:C62"/>
    <mergeCell ref="E62:F62"/>
    <mergeCell ref="G62:H62"/>
    <mergeCell ref="I62:J62"/>
    <mergeCell ref="L62:M62"/>
    <mergeCell ref="N62:O62"/>
    <mergeCell ref="B61:C61"/>
    <mergeCell ref="E61:F61"/>
    <mergeCell ref="G61:H61"/>
    <mergeCell ref="I61:J61"/>
    <mergeCell ref="L61:M61"/>
    <mergeCell ref="N61:O61"/>
    <mergeCell ref="B64:C64"/>
    <mergeCell ref="E64:F64"/>
    <mergeCell ref="G64:H64"/>
    <mergeCell ref="I64:J64"/>
    <mergeCell ref="L64:M64"/>
    <mergeCell ref="N64:O64"/>
    <mergeCell ref="B63:C63"/>
    <mergeCell ref="E63:F63"/>
    <mergeCell ref="G63:H63"/>
    <mergeCell ref="I63:J63"/>
    <mergeCell ref="L63:M63"/>
    <mergeCell ref="N63:O63"/>
    <mergeCell ref="B66:C66"/>
    <mergeCell ref="E66:F66"/>
    <mergeCell ref="G66:H66"/>
    <mergeCell ref="I66:J66"/>
    <mergeCell ref="L66:M66"/>
    <mergeCell ref="N66:O66"/>
    <mergeCell ref="B65:C65"/>
    <mergeCell ref="E65:F65"/>
    <mergeCell ref="G65:H65"/>
    <mergeCell ref="I65:J65"/>
    <mergeCell ref="L65:M65"/>
    <mergeCell ref="N65:O65"/>
    <mergeCell ref="G67:H67"/>
    <mergeCell ref="N67:O67"/>
    <mergeCell ref="A68:A93"/>
    <mergeCell ref="B68:W68"/>
    <mergeCell ref="B69:F69"/>
    <mergeCell ref="G69:G75"/>
    <mergeCell ref="H69:L69"/>
    <mergeCell ref="N69:W69"/>
    <mergeCell ref="B70:C70"/>
    <mergeCell ref="H70:I70"/>
    <mergeCell ref="B73:C73"/>
    <mergeCell ref="H73:L73"/>
    <mergeCell ref="O73:P73"/>
    <mergeCell ref="B74:C74"/>
    <mergeCell ref="H74:I74"/>
    <mergeCell ref="O74:P74"/>
    <mergeCell ref="O70:P70"/>
    <mergeCell ref="S70:S75"/>
    <mergeCell ref="T70:V70"/>
    <mergeCell ref="B71:C71"/>
    <mergeCell ref="H71:I71"/>
    <mergeCell ref="O71:P71"/>
    <mergeCell ref="T71:U71"/>
    <mergeCell ref="B72:C72"/>
    <mergeCell ref="H72:I72"/>
    <mergeCell ref="O72:P72"/>
    <mergeCell ref="B78:C78"/>
    <mergeCell ref="F78:G78"/>
    <mergeCell ref="J78:K78"/>
    <mergeCell ref="B79:C79"/>
    <mergeCell ref="F79:G79"/>
    <mergeCell ref="J79:K79"/>
    <mergeCell ref="B75:C75"/>
    <mergeCell ref="H75:I75"/>
    <mergeCell ref="O75:P75"/>
    <mergeCell ref="B76:W76"/>
    <mergeCell ref="B77:E77"/>
    <mergeCell ref="F77:I77"/>
    <mergeCell ref="J77:M77"/>
    <mergeCell ref="N77:P77"/>
    <mergeCell ref="Q77:Q83"/>
    <mergeCell ref="R77:W77"/>
    <mergeCell ref="B82:C82"/>
    <mergeCell ref="F82:G82"/>
    <mergeCell ref="J82:K82"/>
    <mergeCell ref="N82:P82"/>
    <mergeCell ref="B83:C83"/>
    <mergeCell ref="F83:G83"/>
    <mergeCell ref="J83:K83"/>
    <mergeCell ref="B80:C80"/>
    <mergeCell ref="F80:G80"/>
    <mergeCell ref="J80:K80"/>
    <mergeCell ref="N80:P80"/>
    <mergeCell ref="B81:C81"/>
    <mergeCell ref="F81:G81"/>
    <mergeCell ref="J81:K81"/>
    <mergeCell ref="K87:L87"/>
    <mergeCell ref="N87:O87"/>
    <mergeCell ref="E86:G86"/>
    <mergeCell ref="K88:L88"/>
    <mergeCell ref="N88:O88"/>
    <mergeCell ref="B84:Q84"/>
    <mergeCell ref="K85:M85"/>
    <mergeCell ref="N85:P85"/>
    <mergeCell ref="B86:D86"/>
    <mergeCell ref="K86:L86"/>
    <mergeCell ref="N86:O86"/>
    <mergeCell ref="K92:L92"/>
    <mergeCell ref="N92:O92"/>
    <mergeCell ref="H86:J86"/>
    <mergeCell ref="B85:J85"/>
    <mergeCell ref="K93:L93"/>
    <mergeCell ref="N93:O93"/>
    <mergeCell ref="A94:W94"/>
    <mergeCell ref="K89:L89"/>
    <mergeCell ref="N89:O89"/>
    <mergeCell ref="K90:L90"/>
    <mergeCell ref="N90:O90"/>
    <mergeCell ref="K91:L91"/>
    <mergeCell ref="N91:O91"/>
  </mergeCells>
  <conditionalFormatting sqref="P5 T5 B5 M3:U3 V3:Y4 B6:S6 J21:O22 B7:O7 U6:W6 P29 X12:AD14 X15:X25 AD15:AD25 X58:AD66 X47:X57 AD47:AD57 B68 M69:M75 AB67:AB76 B76 T74:U75 X5:Y11 AB5:AD11 AB1:AB4 M1:N1 M2:Y2 Z2:AA11 B8:W19 G23:W27 X26:AD46 S31:S34 Q1:AA1">
    <cfRule type="cellIs" dxfId="2128" priority="190" stopIfTrue="1" operator="equal">
      <formula>0</formula>
    </cfRule>
  </conditionalFormatting>
  <conditionalFormatting sqref="K1">
    <cfRule type="cellIs" dxfId="2127" priority="188" stopIfTrue="1" operator="equal">
      <formula>0</formula>
    </cfRule>
  </conditionalFormatting>
  <conditionalFormatting sqref="D1 B1">
    <cfRule type="cellIs" dxfId="2126" priority="189" stopIfTrue="1" operator="equal">
      <formula>0</formula>
    </cfRule>
  </conditionalFormatting>
  <conditionalFormatting sqref="Z1">
    <cfRule type="cellIs" dxfId="2125" priority="187" stopIfTrue="1" operator="equal">
      <formula>0</formula>
    </cfRule>
  </conditionalFormatting>
  <conditionalFormatting sqref="A2 D2 L2">
    <cfRule type="cellIs" dxfId="2124" priority="186" stopIfTrue="1" operator="equal">
      <formula>0</formula>
    </cfRule>
  </conditionalFormatting>
  <conditionalFormatting sqref="K2">
    <cfRule type="cellIs" dxfId="2123" priority="185" stopIfTrue="1" operator="equal">
      <formula>0</formula>
    </cfRule>
  </conditionalFormatting>
  <conditionalFormatting sqref="R77 W78:W92 R78:U92">
    <cfRule type="cellIs" dxfId="2122" priority="184" stopIfTrue="1" operator="equal">
      <formula>0</formula>
    </cfRule>
  </conditionalFormatting>
  <conditionalFormatting sqref="Z1">
    <cfRule type="cellIs" dxfId="2121" priority="183" stopIfTrue="1" operator="equal">
      <formula>0</formula>
    </cfRule>
  </conditionalFormatting>
  <conditionalFormatting sqref="B83:C83">
    <cfRule type="cellIs" dxfId="2120" priority="180" stopIfTrue="1" operator="equal">
      <formula>0</formula>
    </cfRule>
  </conditionalFormatting>
  <conditionalFormatting sqref="E83">
    <cfRule type="cellIs" dxfId="2119" priority="179" stopIfTrue="1" operator="equal">
      <formula>0</formula>
    </cfRule>
  </conditionalFormatting>
  <conditionalFormatting sqref="E79:E82">
    <cfRule type="cellIs" dxfId="2118" priority="181" stopIfTrue="1" operator="equal">
      <formula>0</formula>
    </cfRule>
  </conditionalFormatting>
  <conditionalFormatting sqref="B77 B78:E78 B79:C82">
    <cfRule type="cellIs" dxfId="2117" priority="182" stopIfTrue="1" operator="equal">
      <formula>0</formula>
    </cfRule>
  </conditionalFormatting>
  <conditionalFormatting sqref="D83">
    <cfRule type="cellIs" dxfId="2116" priority="178" stopIfTrue="1" operator="equal">
      <formula>0</formula>
    </cfRule>
  </conditionalFormatting>
  <conditionalFormatting sqref="J77">
    <cfRule type="cellIs" dxfId="2115" priority="177" stopIfTrue="1" operator="equal">
      <formula>0</formula>
    </cfRule>
  </conditionalFormatting>
  <conditionalFormatting sqref="B20 B21:E22 B23:F27">
    <cfRule type="cellIs" dxfId="2114" priority="176" stopIfTrue="1" operator="equal">
      <formula>0</formula>
    </cfRule>
  </conditionalFormatting>
  <conditionalFormatting sqref="P20">
    <cfRule type="cellIs" dxfId="2113" priority="175" stopIfTrue="1" operator="equal">
      <formula>0</formula>
    </cfRule>
  </conditionalFormatting>
  <conditionalFormatting sqref="T20">
    <cfRule type="cellIs" dxfId="2112" priority="174" stopIfTrue="1" operator="equal">
      <formula>0</formula>
    </cfRule>
  </conditionalFormatting>
  <conditionalFormatting sqref="X67:AA67">
    <cfRule type="cellIs" dxfId="2111" priority="173" stopIfTrue="1" operator="equal">
      <formula>0</formula>
    </cfRule>
  </conditionalFormatting>
  <conditionalFormatting sqref="F21:I22">
    <cfRule type="cellIs" dxfId="2110" priority="172" stopIfTrue="1" operator="equal">
      <formula>0</formula>
    </cfRule>
  </conditionalFormatting>
  <conditionalFormatting sqref="T21">
    <cfRule type="cellIs" dxfId="2109" priority="167" stopIfTrue="1" operator="equal">
      <formula>0</formula>
    </cfRule>
  </conditionalFormatting>
  <conditionalFormatting sqref="U21:W21">
    <cfRule type="cellIs" dxfId="2108" priority="168" stopIfTrue="1" operator="equal">
      <formula>0</formula>
    </cfRule>
  </conditionalFormatting>
  <conditionalFormatting sqref="I31 K31:L31 I28:O30 I32:M34 N31:O34">
    <cfRule type="cellIs" dxfId="2107" priority="171" stopIfTrue="1" operator="equal">
      <formula>0</formula>
    </cfRule>
  </conditionalFormatting>
  <conditionalFormatting sqref="P21:S21">
    <cfRule type="cellIs" dxfId="2106" priority="170" stopIfTrue="1" operator="equal">
      <formula>0</formula>
    </cfRule>
  </conditionalFormatting>
  <conditionalFormatting sqref="T6">
    <cfRule type="cellIs" dxfId="2105" priority="169" stopIfTrue="1" operator="equal">
      <formula>0</formula>
    </cfRule>
  </conditionalFormatting>
  <conditionalFormatting sqref="P35:S35">
    <cfRule type="cellIs" dxfId="2104" priority="153" stopIfTrue="1" operator="equal">
      <formula>0</formula>
    </cfRule>
  </conditionalFormatting>
  <conditionalFormatting sqref="Q63:Q66">
    <cfRule type="cellIs" dxfId="2103" priority="123" stopIfTrue="1" operator="equal">
      <formula>0</formula>
    </cfRule>
  </conditionalFormatting>
  <conditionalFormatting sqref="B35:E35">
    <cfRule type="cellIs" dxfId="2102" priority="166" stopIfTrue="1" operator="equal">
      <formula>0</formula>
    </cfRule>
  </conditionalFormatting>
  <conditionalFormatting sqref="T35">
    <cfRule type="cellIs" dxfId="2101" priority="142" stopIfTrue="1" operator="equal">
      <formula>0</formula>
    </cfRule>
  </conditionalFormatting>
  <conditionalFormatting sqref="W35">
    <cfRule type="cellIs" dxfId="2100" priority="147" stopIfTrue="1" operator="equal">
      <formula>0</formula>
    </cfRule>
  </conditionalFormatting>
  <conditionalFormatting sqref="W35">
    <cfRule type="cellIs" dxfId="2099" priority="146" stopIfTrue="1" operator="equal">
      <formula>0</formula>
    </cfRule>
  </conditionalFormatting>
  <conditionalFormatting sqref="U35">
    <cfRule type="cellIs" dxfId="2098" priority="144" stopIfTrue="1" operator="equal">
      <formula>0</formula>
    </cfRule>
  </conditionalFormatting>
  <conditionalFormatting sqref="U35">
    <cfRule type="cellIs" dxfId="2097" priority="143" stopIfTrue="1" operator="equal">
      <formula>0</formula>
    </cfRule>
  </conditionalFormatting>
  <conditionalFormatting sqref="J35">
    <cfRule type="cellIs" dxfId="2096" priority="165" stopIfTrue="1" operator="equal">
      <formula>0</formula>
    </cfRule>
  </conditionalFormatting>
  <conditionalFormatting sqref="P37 T37 B37 G58:Q59 J53:O54 B38:E39 V38:W38 P61 B40:D51 G55:G57 S55:T56 F40:P51 S40:T51 W40:W51 T58:U59 T57 S57:S59 W55:W59 I55:P57 G38:G39 J38:O39 R38:S38">
    <cfRule type="cellIs" dxfId="2095" priority="141" stopIfTrue="1" operator="equal">
      <formula>0</formula>
    </cfRule>
  </conditionalFormatting>
  <conditionalFormatting sqref="U67">
    <cfRule type="cellIs" dxfId="2094" priority="112" stopIfTrue="1" operator="equal">
      <formula>0</formula>
    </cfRule>
  </conditionalFormatting>
  <conditionalFormatting sqref="V67">
    <cfRule type="cellIs" dxfId="2093" priority="113" stopIfTrue="1" operator="equal">
      <formula>0</formula>
    </cfRule>
  </conditionalFormatting>
  <conditionalFormatting sqref="V35">
    <cfRule type="cellIs" dxfId="2092" priority="145" stopIfTrue="1" operator="equal">
      <formula>0</formula>
    </cfRule>
  </conditionalFormatting>
  <conditionalFormatting sqref="V35">
    <cfRule type="cellIs" dxfId="2091" priority="148" stopIfTrue="1" operator="equal">
      <formula>0</formula>
    </cfRule>
  </conditionalFormatting>
  <conditionalFormatting sqref="I63 K63:L63 I61:O62 I64:M66 N63:O66">
    <cfRule type="cellIs" dxfId="2090" priority="136" stopIfTrue="1" operator="equal">
      <formula>0</formula>
    </cfRule>
  </conditionalFormatting>
  <conditionalFormatting sqref="R53:S53">
    <cfRule type="cellIs" dxfId="2089" priority="135" stopIfTrue="1" operator="equal">
      <formula>0</formula>
    </cfRule>
  </conditionalFormatting>
  <conditionalFormatting sqref="L35:M35">
    <cfRule type="cellIs" dxfId="2088" priority="164" stopIfTrue="1" operator="equal">
      <formula>0</formula>
    </cfRule>
  </conditionalFormatting>
  <conditionalFormatting sqref="N35">
    <cfRule type="cellIs" dxfId="2087" priority="163" stopIfTrue="1" operator="equal">
      <formula>0</formula>
    </cfRule>
  </conditionalFormatting>
  <conditionalFormatting sqref="T52">
    <cfRule type="cellIs" dxfId="2086" priority="138" stopIfTrue="1" operator="equal">
      <formula>0</formula>
    </cfRule>
  </conditionalFormatting>
  <conditionalFormatting sqref="V31:V34">
    <cfRule type="cellIs" dxfId="2085" priority="156" stopIfTrue="1" operator="equal">
      <formula>0</formula>
    </cfRule>
  </conditionalFormatting>
  <conditionalFormatting sqref="I35">
    <cfRule type="cellIs" dxfId="2084" priority="162" stopIfTrue="1" operator="equal">
      <formula>0</formula>
    </cfRule>
  </conditionalFormatting>
  <conditionalFormatting sqref="K70:L71 K74:L74 H73">
    <cfRule type="cellIs" dxfId="2083" priority="97" stopIfTrue="1" operator="equal">
      <formula>0</formula>
    </cfRule>
  </conditionalFormatting>
  <conditionalFormatting sqref="K35">
    <cfRule type="cellIs" dxfId="2082" priority="161" stopIfTrue="1" operator="equal">
      <formula>0</formula>
    </cfRule>
  </conditionalFormatting>
  <conditionalFormatting sqref="P28:R28">
    <cfRule type="cellIs" dxfId="2081" priority="160" stopIfTrue="1" operator="equal">
      <formula>0</formula>
    </cfRule>
  </conditionalFormatting>
  <conditionalFormatting sqref="S28">
    <cfRule type="cellIs" dxfId="2080" priority="159" stopIfTrue="1" operator="equal">
      <formula>0</formula>
    </cfRule>
  </conditionalFormatting>
  <conditionalFormatting sqref="T28:V28">
    <cfRule type="cellIs" dxfId="2079" priority="158" stopIfTrue="1" operator="equal">
      <formula>0</formula>
    </cfRule>
  </conditionalFormatting>
  <conditionalFormatting sqref="W28">
    <cfRule type="cellIs" dxfId="2078" priority="157" stopIfTrue="1" operator="equal">
      <formula>0</formula>
    </cfRule>
  </conditionalFormatting>
  <conditionalFormatting sqref="N67">
    <cfRule type="cellIs" dxfId="2077" priority="131" stopIfTrue="1" operator="equal">
      <formula>0</formula>
    </cfRule>
  </conditionalFormatting>
  <conditionalFormatting sqref="P60:R60">
    <cfRule type="cellIs" dxfId="2076" priority="128" stopIfTrue="1" operator="equal">
      <formula>0</formula>
    </cfRule>
  </conditionalFormatting>
  <conditionalFormatting sqref="Q31:Q34">
    <cfRule type="cellIs" dxfId="2075" priority="155" stopIfTrue="1" operator="equal">
      <formula>0</formula>
    </cfRule>
  </conditionalFormatting>
  <conditionalFormatting sqref="W67">
    <cfRule type="cellIs" dxfId="2074" priority="114" stopIfTrue="1" operator="equal">
      <formula>0</formula>
    </cfRule>
  </conditionalFormatting>
  <conditionalFormatting sqref="U67">
    <cfRule type="cellIs" dxfId="2073" priority="111" stopIfTrue="1" operator="equal">
      <formula>0</formula>
    </cfRule>
  </conditionalFormatting>
  <conditionalFormatting sqref="T67">
    <cfRule type="cellIs" dxfId="2072" priority="110" stopIfTrue="1" operator="equal">
      <formula>0</formula>
    </cfRule>
  </conditionalFormatting>
  <conditionalFormatting sqref="Q31:Q34">
    <cfRule type="cellIs" dxfId="2071" priority="154" stopIfTrue="1" operator="equal">
      <formula>0</formula>
    </cfRule>
  </conditionalFormatting>
  <conditionalFormatting sqref="P32">
    <cfRule type="cellIs" dxfId="2070" priority="152" stopIfTrue="1" operator="equal">
      <formula>0</formula>
    </cfRule>
  </conditionalFormatting>
  <conditionalFormatting sqref="S60">
    <cfRule type="cellIs" dxfId="2069" priority="127" stopIfTrue="1" operator="equal">
      <formula>0</formula>
    </cfRule>
  </conditionalFormatting>
  <conditionalFormatting sqref="T63:T66">
    <cfRule type="cellIs" dxfId="2068" priority="124" stopIfTrue="1" operator="equal">
      <formula>0</formula>
    </cfRule>
  </conditionalFormatting>
  <conditionalFormatting sqref="T63:T66">
    <cfRule type="cellIs" dxfId="2067" priority="119" stopIfTrue="1" operator="equal">
      <formula>0</formula>
    </cfRule>
  </conditionalFormatting>
  <conditionalFormatting sqref="P67:Q67">
    <cfRule type="cellIs" dxfId="2066" priority="121" stopIfTrue="1" operator="equal">
      <formula>0</formula>
    </cfRule>
  </conditionalFormatting>
  <conditionalFormatting sqref="V31:V34">
    <cfRule type="cellIs" dxfId="2065" priority="151" stopIfTrue="1" operator="equal">
      <formula>0</formula>
    </cfRule>
  </conditionalFormatting>
  <conditionalFormatting sqref="P31">
    <cfRule type="cellIs" dxfId="2064" priority="150" stopIfTrue="1" operator="equal">
      <formula>0</formula>
    </cfRule>
  </conditionalFormatting>
  <conditionalFormatting sqref="V67">
    <cfRule type="cellIs" dxfId="2063" priority="116" stopIfTrue="1" operator="equal">
      <formula>0</formula>
    </cfRule>
  </conditionalFormatting>
  <conditionalFormatting sqref="P67:Q67">
    <cfRule type="cellIs" dxfId="2062" priority="117" stopIfTrue="1" operator="equal">
      <formula>0</formula>
    </cfRule>
  </conditionalFormatting>
  <conditionalFormatting sqref="F35">
    <cfRule type="cellIs" dxfId="2061" priority="105" stopIfTrue="1" operator="equal">
      <formula>0</formula>
    </cfRule>
  </conditionalFormatting>
  <conditionalFormatting sqref="P35:S35">
    <cfRule type="cellIs" dxfId="2060" priority="149" stopIfTrue="1" operator="equal">
      <formula>0</formula>
    </cfRule>
  </conditionalFormatting>
  <conditionalFormatting sqref="G35">
    <cfRule type="cellIs" dxfId="2059" priority="104" stopIfTrue="1" operator="equal">
      <formula>0</formula>
    </cfRule>
  </conditionalFormatting>
  <conditionalFormatting sqref="B31 D31:E31 B28:H30 B32:F34 G31:H34">
    <cfRule type="cellIs" dxfId="2058" priority="106" stopIfTrue="1" operator="equal">
      <formula>0</formula>
    </cfRule>
  </conditionalFormatting>
  <conditionalFormatting sqref="U55:U57">
    <cfRule type="cellIs" dxfId="2057" priority="108" stopIfTrue="1" operator="equal">
      <formula>0</formula>
    </cfRule>
  </conditionalFormatting>
  <conditionalFormatting sqref="V53:W53">
    <cfRule type="cellIs" dxfId="2056" priority="134" stopIfTrue="1" operator="equal">
      <formula>0</formula>
    </cfRule>
  </conditionalFormatting>
  <conditionalFormatting sqref="B63 D63:E63 B61:H62 B64:F66 G63:H66">
    <cfRule type="cellIs" dxfId="2055" priority="102" stopIfTrue="1" operator="equal">
      <formula>0</formula>
    </cfRule>
  </conditionalFormatting>
  <conditionalFormatting sqref="B58:D59 B54:E54 F55:F59 B52:B53 E53 C55:D57">
    <cfRule type="cellIs" dxfId="2054" priority="140" stopIfTrue="1" operator="equal">
      <formula>0</formula>
    </cfRule>
  </conditionalFormatting>
  <conditionalFormatting sqref="P52">
    <cfRule type="cellIs" dxfId="2053" priority="139" stopIfTrue="1" operator="equal">
      <formula>0</formula>
    </cfRule>
  </conditionalFormatting>
  <conditionalFormatting sqref="G53:G54">
    <cfRule type="cellIs" dxfId="2052" priority="137" stopIfTrue="1" operator="equal">
      <formula>0</formula>
    </cfRule>
  </conditionalFormatting>
  <conditionalFormatting sqref="J67">
    <cfRule type="cellIs" dxfId="2051" priority="133" stopIfTrue="1" operator="equal">
      <formula>0</formula>
    </cfRule>
  </conditionalFormatting>
  <conditionalFormatting sqref="L67">
    <cfRule type="cellIs" dxfId="2050" priority="132" stopIfTrue="1" operator="equal">
      <formula>0</formula>
    </cfRule>
  </conditionalFormatting>
  <conditionalFormatting sqref="Q55:Q57">
    <cfRule type="cellIs" dxfId="2049" priority="109" stopIfTrue="1" operator="equal">
      <formula>0</formula>
    </cfRule>
  </conditionalFormatting>
  <conditionalFormatting sqref="W67">
    <cfRule type="cellIs" dxfId="2048" priority="115" stopIfTrue="1" operator="equal">
      <formula>0</formula>
    </cfRule>
  </conditionalFormatting>
  <conditionalFormatting sqref="AB21:AC24 Y21 Y15:AA20 AB15:AC16">
    <cfRule type="cellIs" dxfId="2047" priority="107" stopIfTrue="1" operator="equal">
      <formula>0</formula>
    </cfRule>
  </conditionalFormatting>
  <conditionalFormatting sqref="K67">
    <cfRule type="cellIs" dxfId="2046" priority="129" stopIfTrue="1" operator="equal">
      <formula>0</formula>
    </cfRule>
  </conditionalFormatting>
  <conditionalFormatting sqref="Q63:Q66">
    <cfRule type="cellIs" dxfId="2045" priority="122" stopIfTrue="1" operator="equal">
      <formula>0</formula>
    </cfRule>
  </conditionalFormatting>
  <conditionalFormatting sqref="I67">
    <cfRule type="cellIs" dxfId="2044" priority="130" stopIfTrue="1" operator="equal">
      <formula>0</formula>
    </cfRule>
  </conditionalFormatting>
  <conditionalFormatting sqref="T60:V60">
    <cfRule type="cellIs" dxfId="2043" priority="126" stopIfTrue="1" operator="equal">
      <formula>0</formula>
    </cfRule>
  </conditionalFormatting>
  <conditionalFormatting sqref="W60">
    <cfRule type="cellIs" dxfId="2042" priority="125" stopIfTrue="1" operator="equal">
      <formula>0</formula>
    </cfRule>
  </conditionalFormatting>
  <conditionalFormatting sqref="P64">
    <cfRule type="cellIs" dxfId="2041" priority="120" stopIfTrue="1" operator="equal">
      <formula>0</formula>
    </cfRule>
  </conditionalFormatting>
  <conditionalFormatting sqref="P63">
    <cfRule type="cellIs" dxfId="2040" priority="118" stopIfTrue="1" operator="equal">
      <formula>0</formula>
    </cfRule>
  </conditionalFormatting>
  <conditionalFormatting sqref="B67:E67">
    <cfRule type="cellIs" dxfId="2039" priority="103" stopIfTrue="1" operator="equal">
      <formula>0</formula>
    </cfRule>
  </conditionalFormatting>
  <conditionalFormatting sqref="G67">
    <cfRule type="cellIs" dxfId="2038" priority="100" stopIfTrue="1" operator="equal">
      <formula>0</formula>
    </cfRule>
  </conditionalFormatting>
  <conditionalFormatting sqref="F67">
    <cfRule type="cellIs" dxfId="2037" priority="101" stopIfTrue="1" operator="equal">
      <formula>0</formula>
    </cfRule>
  </conditionalFormatting>
  <conditionalFormatting sqref="E70:F74">
    <cfRule type="cellIs" dxfId="2036" priority="98" stopIfTrue="1" operator="equal">
      <formula>0</formula>
    </cfRule>
  </conditionalFormatting>
  <conditionalFormatting sqref="AB53:AC56 Y53 Y48:AA52 AB48:AC48">
    <cfRule type="cellIs" dxfId="2035" priority="99" stopIfTrue="1" operator="equal">
      <formula>0</formula>
    </cfRule>
  </conditionalFormatting>
  <conditionalFormatting sqref="P87:P93 N85:N92">
    <cfRule type="cellIs" dxfId="2034" priority="73" stopIfTrue="1" operator="equal">
      <formula>0</formula>
    </cfRule>
  </conditionalFormatting>
  <conditionalFormatting sqref="T61">
    <cfRule type="cellIs" dxfId="2033" priority="96" stopIfTrue="1" operator="equal">
      <formula>0</formula>
    </cfRule>
  </conditionalFormatting>
  <conditionalFormatting sqref="S67">
    <cfRule type="cellIs" dxfId="2032" priority="95" stopIfTrue="1" operator="equal">
      <formula>0</formula>
    </cfRule>
  </conditionalFormatting>
  <conditionalFormatting sqref="S67">
    <cfRule type="cellIs" dxfId="2031" priority="94" stopIfTrue="1" operator="equal">
      <formula>0</formula>
    </cfRule>
  </conditionalFormatting>
  <conditionalFormatting sqref="R67">
    <cfRule type="cellIs" dxfId="2030" priority="93" stopIfTrue="1" operator="equal">
      <formula>0</formula>
    </cfRule>
  </conditionalFormatting>
  <conditionalFormatting sqref="F83:G83">
    <cfRule type="cellIs" dxfId="2029" priority="90" stopIfTrue="1" operator="equal">
      <formula>0</formula>
    </cfRule>
  </conditionalFormatting>
  <conditionalFormatting sqref="I83">
    <cfRule type="cellIs" dxfId="2028" priority="89" stopIfTrue="1" operator="equal">
      <formula>0</formula>
    </cfRule>
  </conditionalFormatting>
  <conditionalFormatting sqref="I79:I82">
    <cfRule type="cellIs" dxfId="2027" priority="91" stopIfTrue="1" operator="equal">
      <formula>0</formula>
    </cfRule>
  </conditionalFormatting>
  <conditionalFormatting sqref="F77 F78:I78 F79:G82">
    <cfRule type="cellIs" dxfId="2026" priority="92" stopIfTrue="1" operator="equal">
      <formula>0</formula>
    </cfRule>
  </conditionalFormatting>
  <conditionalFormatting sqref="H83">
    <cfRule type="cellIs" dxfId="2025" priority="88" stopIfTrue="1" operator="equal">
      <formula>0</formula>
    </cfRule>
  </conditionalFormatting>
  <conditionalFormatting sqref="J83:K83">
    <cfRule type="cellIs" dxfId="2024" priority="85" stopIfTrue="1" operator="equal">
      <formula>0</formula>
    </cfRule>
  </conditionalFormatting>
  <conditionalFormatting sqref="M83">
    <cfRule type="cellIs" dxfId="2023" priority="84" stopIfTrue="1" operator="equal">
      <formula>0</formula>
    </cfRule>
  </conditionalFormatting>
  <conditionalFormatting sqref="M79:M82">
    <cfRule type="cellIs" dxfId="2022" priority="86" stopIfTrue="1" operator="equal">
      <formula>0</formula>
    </cfRule>
  </conditionalFormatting>
  <conditionalFormatting sqref="J78:M78 J79:K82">
    <cfRule type="cellIs" dxfId="2021" priority="87" stopIfTrue="1" operator="equal">
      <formula>0</formula>
    </cfRule>
  </conditionalFormatting>
  <conditionalFormatting sqref="L83">
    <cfRule type="cellIs" dxfId="2020" priority="83" stopIfTrue="1" operator="equal">
      <formula>0</formula>
    </cfRule>
  </conditionalFormatting>
  <conditionalFormatting sqref="N83">
    <cfRule type="cellIs" dxfId="2019" priority="82" stopIfTrue="1" operator="equal">
      <formula>0</formula>
    </cfRule>
  </conditionalFormatting>
  <conditionalFormatting sqref="N78">
    <cfRule type="cellIs" dxfId="2018" priority="78" stopIfTrue="1" operator="equal">
      <formula>0</formula>
    </cfRule>
  </conditionalFormatting>
  <conditionalFormatting sqref="N79:O79">
    <cfRule type="cellIs" dxfId="2017" priority="81" stopIfTrue="1" operator="equal">
      <formula>0</formula>
    </cfRule>
  </conditionalFormatting>
  <conditionalFormatting sqref="O79">
    <cfRule type="cellIs" dxfId="2016" priority="79" stopIfTrue="1" operator="equal">
      <formula>0</formula>
    </cfRule>
  </conditionalFormatting>
  <conditionalFormatting sqref="P79">
    <cfRule type="cellIs" dxfId="2015" priority="80" stopIfTrue="1" operator="equal">
      <formula>0</formula>
    </cfRule>
  </conditionalFormatting>
  <conditionalFormatting sqref="P78">
    <cfRule type="cellIs" dxfId="2014" priority="77" stopIfTrue="1" operator="equal">
      <formula>0</formula>
    </cfRule>
  </conditionalFormatting>
  <conditionalFormatting sqref="P79">
    <cfRule type="cellIs" dxfId="2013" priority="76" stopIfTrue="1" operator="equal">
      <formula>0</formula>
    </cfRule>
  </conditionalFormatting>
  <conditionalFormatting sqref="O79">
    <cfRule type="cellIs" dxfId="2012" priority="74" stopIfTrue="1" operator="equal">
      <formula>0</formula>
    </cfRule>
  </conditionalFormatting>
  <conditionalFormatting sqref="O78">
    <cfRule type="cellIs" dxfId="2011" priority="75" stopIfTrue="1" operator="equal">
      <formula>0</formula>
    </cfRule>
  </conditionalFormatting>
  <conditionalFormatting sqref="P86">
    <cfRule type="cellIs" dxfId="2010" priority="72" stopIfTrue="1" operator="equal">
      <formula>0</formula>
    </cfRule>
  </conditionalFormatting>
  <conditionalFormatting sqref="K90">
    <cfRule type="cellIs" dxfId="2009" priority="69" stopIfTrue="1" operator="equal">
      <formula>0</formula>
    </cfRule>
  </conditionalFormatting>
  <conditionalFormatting sqref="M87:M93 K85:K89 K91">
    <cfRule type="cellIs" dxfId="2008" priority="71" stopIfTrue="1" operator="equal">
      <formula>0</formula>
    </cfRule>
  </conditionalFormatting>
  <conditionalFormatting sqref="M86">
    <cfRule type="cellIs" dxfId="2007" priority="70" stopIfTrue="1" operator="equal">
      <formula>0</formula>
    </cfRule>
  </conditionalFormatting>
  <conditionalFormatting sqref="Q40:Q51">
    <cfRule type="cellIs" dxfId="2006" priority="51" stopIfTrue="1" operator="equal">
      <formula>0</formula>
    </cfRule>
  </conditionalFormatting>
  <conditionalFormatting sqref="E40:E51">
    <cfRule type="cellIs" dxfId="2005" priority="52" stopIfTrue="1" operator="equal">
      <formula>0</formula>
    </cfRule>
  </conditionalFormatting>
  <conditionalFormatting sqref="R40:R51">
    <cfRule type="cellIs" dxfId="2004" priority="50" stopIfTrue="1" operator="equal">
      <formula>0</formula>
    </cfRule>
  </conditionalFormatting>
  <conditionalFormatting sqref="U40:U51">
    <cfRule type="cellIs" dxfId="2003" priority="49" stopIfTrue="1" operator="equal">
      <formula>0</formula>
    </cfRule>
  </conditionalFormatting>
  <conditionalFormatting sqref="V40:V51">
    <cfRule type="cellIs" dxfId="2002" priority="48" stopIfTrue="1" operator="equal">
      <formula>0</formula>
    </cfRule>
  </conditionalFormatting>
  <conditionalFormatting sqref="E55:E59">
    <cfRule type="cellIs" dxfId="2001" priority="47" stopIfTrue="1" operator="equal">
      <formula>0</formula>
    </cfRule>
  </conditionalFormatting>
  <conditionalFormatting sqref="R55:R59">
    <cfRule type="cellIs" dxfId="2000" priority="46" stopIfTrue="1" operator="equal">
      <formula>0</formula>
    </cfRule>
  </conditionalFormatting>
  <conditionalFormatting sqref="V55:V59">
    <cfRule type="cellIs" dxfId="1999" priority="45" stopIfTrue="1" operator="equal">
      <formula>0</formula>
    </cfRule>
  </conditionalFormatting>
  <conditionalFormatting sqref="M67">
    <cfRule type="cellIs" dxfId="1998" priority="44" stopIfTrue="1" operator="equal">
      <formula>0</formula>
    </cfRule>
  </conditionalFormatting>
  <conditionalFormatting sqref="W63:W66">
    <cfRule type="cellIs" dxfId="1997" priority="43" stopIfTrue="1" operator="equal">
      <formula>0</formula>
    </cfRule>
  </conditionalFormatting>
  <conditionalFormatting sqref="S63:S66">
    <cfRule type="cellIs" dxfId="1996" priority="42" stopIfTrue="1" operator="equal">
      <formula>0</formula>
    </cfRule>
  </conditionalFormatting>
  <conditionalFormatting sqref="H55:H57">
    <cfRule type="cellIs" dxfId="1995" priority="41" stopIfTrue="1" operator="equal">
      <formula>0</formula>
    </cfRule>
  </conditionalFormatting>
  <conditionalFormatting sqref="T31:T34">
    <cfRule type="cellIs" dxfId="1994" priority="40" stopIfTrue="1" operator="equal">
      <formula>0</formula>
    </cfRule>
  </conditionalFormatting>
  <conditionalFormatting sqref="F38:F39">
    <cfRule type="cellIs" dxfId="1993" priority="39" stopIfTrue="1" operator="equal">
      <formula>0</formula>
    </cfRule>
  </conditionalFormatting>
  <conditionalFormatting sqref="H38:I39">
    <cfRule type="cellIs" dxfId="1992" priority="38" stopIfTrue="1" operator="equal">
      <formula>0</formula>
    </cfRule>
  </conditionalFormatting>
  <conditionalFormatting sqref="P38:Q38">
    <cfRule type="cellIs" dxfId="1991" priority="37" stopIfTrue="1" operator="equal">
      <formula>0</formula>
    </cfRule>
  </conditionalFormatting>
  <conditionalFormatting sqref="U38">
    <cfRule type="cellIs" dxfId="1990" priority="36" stopIfTrue="1" operator="equal">
      <formula>0</formula>
    </cfRule>
  </conditionalFormatting>
  <conditionalFormatting sqref="T38">
    <cfRule type="cellIs" dxfId="1989" priority="35" stopIfTrue="1" operator="equal">
      <formula>0</formula>
    </cfRule>
  </conditionalFormatting>
  <conditionalFormatting sqref="I53:I54">
    <cfRule type="cellIs" dxfId="1988" priority="33" stopIfTrue="1" operator="equal">
      <formula>0</formula>
    </cfRule>
  </conditionalFormatting>
  <conditionalFormatting sqref="F53:F54">
    <cfRule type="cellIs" dxfId="1987" priority="34" stopIfTrue="1" operator="equal">
      <formula>0</formula>
    </cfRule>
  </conditionalFormatting>
  <conditionalFormatting sqref="P53:Q53">
    <cfRule type="cellIs" dxfId="1986" priority="32" stopIfTrue="1" operator="equal">
      <formula>0</formula>
    </cfRule>
  </conditionalFormatting>
  <conditionalFormatting sqref="U53">
    <cfRule type="cellIs" dxfId="1985" priority="31" stopIfTrue="1" operator="equal">
      <formula>0</formula>
    </cfRule>
  </conditionalFormatting>
  <conditionalFormatting sqref="T53">
    <cfRule type="cellIs" dxfId="1984" priority="30" stopIfTrue="1" operator="equal">
      <formula>0</formula>
    </cfRule>
  </conditionalFormatting>
  <conditionalFormatting sqref="B60:H60">
    <cfRule type="cellIs" dxfId="1983" priority="29" stopIfTrue="1" operator="equal">
      <formula>0</formula>
    </cfRule>
  </conditionalFormatting>
  <conditionalFormatting sqref="I60:O60">
    <cfRule type="cellIs" dxfId="1982" priority="28" stopIfTrue="1" operator="equal">
      <formula>0</formula>
    </cfRule>
  </conditionalFormatting>
  <conditionalFormatting sqref="Y47:AC47">
    <cfRule type="cellIs" dxfId="1981" priority="27" stopIfTrue="1" operator="equal">
      <formula>0</formula>
    </cfRule>
  </conditionalFormatting>
  <conditionalFormatting sqref="N80">
    <cfRule type="cellIs" dxfId="1980" priority="26" stopIfTrue="1" operator="equal">
      <formula>0</formula>
    </cfRule>
  </conditionalFormatting>
  <conditionalFormatting sqref="H53:H54">
    <cfRule type="cellIs" dxfId="1979" priority="25" stopIfTrue="1" operator="equal">
      <formula>0</formula>
    </cfRule>
  </conditionalFormatting>
  <conditionalFormatting sqref="C53:D53">
    <cfRule type="cellIs" dxfId="1978" priority="24" stopIfTrue="1" operator="equal">
      <formula>0</formula>
    </cfRule>
  </conditionalFormatting>
  <conditionalFormatting sqref="B55:B57">
    <cfRule type="cellIs" dxfId="1977" priority="23" stopIfTrue="1" operator="equal">
      <formula>0</formula>
    </cfRule>
  </conditionalFormatting>
  <conditionalFormatting sqref="O1">
    <cfRule type="cellIs" dxfId="1976" priority="22" stopIfTrue="1" operator="equal">
      <formula>0</formula>
    </cfRule>
  </conditionalFormatting>
  <conditionalFormatting sqref="B93:C93">
    <cfRule type="cellIs" dxfId="107" priority="7" stopIfTrue="1" operator="equal">
      <formula>0</formula>
    </cfRule>
  </conditionalFormatting>
  <conditionalFormatting sqref="D88:D92">
    <cfRule type="cellIs" dxfId="106" priority="9" stopIfTrue="1" operator="equal">
      <formula>0</formula>
    </cfRule>
  </conditionalFormatting>
  <conditionalFormatting sqref="D93">
    <cfRule type="cellIs" dxfId="105" priority="8" stopIfTrue="1" operator="equal">
      <formula>0</formula>
    </cfRule>
  </conditionalFormatting>
  <conditionalFormatting sqref="G93">
    <cfRule type="cellIs" dxfId="104" priority="6" stopIfTrue="1" operator="equal">
      <formula>0</formula>
    </cfRule>
  </conditionalFormatting>
  <conditionalFormatting sqref="H93:I93">
    <cfRule type="cellIs" dxfId="103" priority="4" stopIfTrue="1" operator="equal">
      <formula>0</formula>
    </cfRule>
  </conditionalFormatting>
  <conditionalFormatting sqref="J93">
    <cfRule type="cellIs" dxfId="102" priority="5" stopIfTrue="1" operator="equal">
      <formula>0</formula>
    </cfRule>
  </conditionalFormatting>
  <conditionalFormatting sqref="E93:F93">
    <cfRule type="cellIs" dxfId="101" priority="3" stopIfTrue="1" operator="equal">
      <formula>0</formula>
    </cfRule>
  </conditionalFormatting>
  <conditionalFormatting sqref="G88:G92">
    <cfRule type="cellIs" dxfId="100" priority="2" stopIfTrue="1" operator="equal">
      <formula>0</formula>
    </cfRule>
  </conditionalFormatting>
  <conditionalFormatting sqref="J88:J92">
    <cfRule type="cellIs" dxfId="99" priority="1" stopIfTrue="1" operator="equal">
      <formula>0</formula>
    </cfRule>
  </conditionalFormatting>
  <dataValidations disablePrompts="1" count="41">
    <dataValidation allowBlank="1" showInputMessage="1" showErrorMessage="1" prompt="Enter upstream and downstream depths measured from surface to invert of pipe." sqref="C38:D38 C6:D6" xr:uid="{BE79985F-FE79-416B-BD91-5E15C0487C90}"/>
    <dataValidation allowBlank="1" showInputMessage="1" showErrorMessage="1" prompt="Additional depth is calculated as [ pipe thickness (ft) + T (ft) ]._x000a_* Pipe thickness (inches) = 1&quot; + (diameter in inches / 12)_x000a_* T dimension is provided on page 2 of the Standard Details for Sewers handbook." sqref="F6:F7 F38:F39" xr:uid="{9FE1622E-D28F-4E6E-97FB-5E05C394563F}"/>
    <dataValidation allowBlank="1" showInputMessage="1" showErrorMessage="1" prompt="Trench widths are on page 2 of the Standard Details for Sewers handbook, denoted by H._x000a_" sqref="H6:H7 H38:H39" xr:uid="{0F59FF23-C1EB-4B6C-B8ED-7E053562A0FA}"/>
    <dataValidation allowBlank="1" showInputMessage="1" showErrorMessage="1" prompt="Enter linear feet of pipe by size." sqref="I6:I7 I21:I22 I38:I39 I53:I54" xr:uid="{66AAADE9-F6C2-4D32-8B2F-0FD49B3DC69F}"/>
    <dataValidation allowBlank="1" showInputMessage="1" showErrorMessage="1" prompt="Enter linear feet of pipe by size in City Streets, including within intersections. _x000a_NOTE: don't include pipe outside of cartway." sqref="P6:P7 P21:P22" xr:uid="{C365E3BB-AF89-42CE-8099-DE9DA0BBB447}"/>
    <dataValidation allowBlank="1" showInputMessage="1" showErrorMessage="1" prompt="Base Width (ft) = Trench Width (ft) + 2 feet. _x000a__x000a_NOTE: 2 feet is the total base cutback for trench widths 3 feet and greater, it accounts for 1 foot cutback to each side of the trench." sqref="Q6:Q7" xr:uid="{B3980161-7A68-4B61-BDBE-A933FF82E4BA}"/>
    <dataValidation allowBlank="1" showInputMessage="1" showErrorMessage="1" prompt="Enter linear feet of pipe by size in City Streets, EXCLUDING within intersections. _x000a_" sqref="T6:T7 T21:T22" xr:uid="{B94D8F41-0468-4FCA-BA1C-D908D038D9A6}"/>
    <dataValidation allowBlank="1" showInputMessage="1" showErrorMessage="1" prompt="Surface Width (ft) = Base Width (ft) + 1 foot. _x000a__x000a_NOTE: 1 foot is the total surface cutback beyond the base cutback, it accounts for 6 inches to each side of the trench." sqref="U6:U7 U21:U22" xr:uid="{6810F736-1D44-4C3A-B704-22CADFCA3AD1}"/>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 sqref="F53:F54" xr:uid="{4D2ECC21-E47F-4370-B7D6-360D821D310A}"/>
    <dataValidation allowBlank="1" showInputMessage="1" showErrorMessage="1" prompt="Base width = Trench Width (ft) + base cutbacks on both sides (ft). _x000a_NOTE: base cutbacks are 9&quot; for trench widths less than 3 feet and 12&quot; for trench width 3 feet and greater." sqref="Q21:Q22" xr:uid="{B4FB6D54-CE10-44C8-8C3A-0512D97707F0}"/>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16 for direction._x000a_" sqref="B28:H28" xr:uid="{456B355B-B11B-48ED-A458-53D9A1DB1C9B}"/>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16 note._x000a__x000a_" sqref="I28:O28" xr:uid="{28E16B65-D100-45D7-83AF-12025F92290A}"/>
    <dataValidation allowBlank="1" showInputMessage="1" showErrorMessage="1" prompt="Enter pipe size, length and paving factor for pipes within intersections. _x000a__x000a_*Factor = surface width (ft) / 9; _x000a_where surface width = trench width + base cutbacks + surface cutbacks." sqref="P29:W29" xr:uid="{C36A4F26-8736-42B4-A5D8-118993FEC5DC}"/>
    <dataValidation allowBlank="1" showInputMessage="1" showErrorMessage="1" prompt="Void Factor = [pi * (diameter in feet/2)^2] / 27_x000a__x000a_NOTE: For egg-shaped sewers, the rise x span is treated like an oval shape and the equivalent pipe diameter is calculated to be used in the void factor equation above." sqref="Y15:AC15 Y47:AC47" xr:uid="{5856197A-7D27-4DE0-ADB7-5987D18305D6}"/>
    <dataValidation allowBlank="1" showInputMessage="1" showErrorMessage="1" prompt="Enter linear feet of pipe by size in State Routes, including within intersections. _x000a_NOTE: don't include pipe outside of cartway." sqref="P38:P39 P53:P54" xr:uid="{048C52A1-4704-4287-A0FA-999D71769B14}"/>
    <dataValidation allowBlank="1" showInputMessage="1" showErrorMessage="1" prompt="Base Width (ft) = Trench Width (ft) + 2 feet. _x000a__x000a_NOTE: 2 feet is the total base cutback for trenches in State Routes, it accounts for 1 foot cutback to each side of the trench." sqref="Q38:Q39 Q53:Q54" xr:uid="{3E7DCA57-5717-47D6-A107-2A1C2748EE61}"/>
    <dataValidation allowBlank="1" showInputMessage="1" showErrorMessage="1" prompt="Enter linear feet of pipe by size in State Routes, EXCLUDING within intersections. _x000a_" sqref="T38:T39 T53:T54" xr:uid="{9B1F54ED-3788-4406-9CBF-0815CE1E3B71}"/>
    <dataValidation allowBlank="1" showInputMessage="1" showErrorMessage="1" prompt="Surface Width (ft) = Trench Width (ft) + 2 feet. _x000a__x000a_NOTE: 2 feet is the total surface cutback for trenches in State Routes, it accounts for 1 foot cutback to each side of the trench." sqref="U38:U39 U53:U54" xr:uid="{88B18032-F212-4997-837E-EFC2BB8F5629}"/>
    <dataValidation allowBlank="1" showInputMessage="1" showErrorMessage="1" prompt="For abandoned sewer pipes to be filled with flowable fill, enter the sewer size, length, and void factor._x000a_NOTE: Void factors for common sewers are provided in the table to the right. For sewer sizes beyond what is listed, select cell Y48 for direction._x000a_" sqref="B60:H60" xr:uid="{D52AF491-2FB4-4D10-97CE-E42B00F9687C}"/>
    <dataValidation allowBlank="1" showInputMessage="1" showErrorMessage="1" prompt="For proposed sewer along the same location as existing sewer, enter the existing sewer size, length, and void factor._x000a_NOTE: Void factors for common sewers are provided in the table to the right. For sewer sizes beyond what is listed, see cell Y48 note._x000a__x000a_" sqref="I60:O60" xr:uid="{4E646640-7E23-45E1-9955-289191DF3731}"/>
    <dataValidation allowBlank="1" showInputMessage="1" showErrorMessage="1" prompt="Enter pipe size, length and base factor for sewers in State Routes._x000a__x000a_NOTE: Base factor is base width for State 10&quot; Concrete Base / 9." sqref="P61:S61" xr:uid="{6248549F-4845-4E15-B1F9-DA731E3F21B3}"/>
    <dataValidation allowBlank="1" showInputMessage="1" showErrorMessage="1" prompt="Enter pipe size, length and paving factor for pipes within intersections. _x000a__x000a_*Factor = surface width (ft) / 9; _x000a_where surface width = trench width + 2 feet total cutback for State Routes." sqref="T61:W61" xr:uid="{A0EA016A-A6B5-4591-9394-38F3678EEC08}"/>
    <dataValidation allowBlank="1" showInputMessage="1" showErrorMessage="1" prompt="Enter total paving areas of full width reconstruction in square yards and total length of curb in linear feet. Use quantities above &quot;SEWER&quot; for sewer item numbers (60% of the total area)._x000a_" sqref="B69:F69" xr:uid="{9E926379-2C57-4D3C-B016-DE8042066ADB}"/>
    <dataValidation allowBlank="1" showInputMessage="1" showErrorMessage="1" prompt="Enter total paving area of full width reconstruction with porous paving in SY and total volume of choker course in CY. Use quantities above &quot;SEWER&quot; for sewer item numbers (60% of the total area/volume)._x000a_" sqref="H69:L69" xr:uid="{A46969A8-A19A-4756-B04D-481389FA090E}"/>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G69:G75" xr:uid="{E190CB43-9CD5-4CDC-B7CD-B8D779F9205F}"/>
    <dataValidation allowBlank="1" showInputMessage="1" showErrorMessage="1" prompt="Enter the size, material, and length of the existing sewer(s) to be lined." sqref="N70" xr:uid="{6554F142-9FDE-4186-BD3D-0E3DDED3743C}"/>
    <dataValidation allowBlank="1" showInputMessage="1" showErrorMessage="1" prompt="Enter the number of existing manholes to be lined." sqref="T70:V70" xr:uid="{91819350-6A3C-4B74-8BE1-163A1C5EEE63}"/>
    <dataValidation allowBlank="1" showInputMessage="1" showErrorMessage="1" prompt="Enter length and width of footway disturbed. Footway is replaced by block, thus area to be replaced may exceed the pipe trench limits._x000a_NOTE: Do not count footway disturbance due to proposed inlets, abandonment of existing inlets, or proposed ADA ramps." sqref="B77:E77" xr:uid="{34917029-3325-45F4-A081-19A64F10F533}"/>
    <dataValidation allowBlank="1" showInputMessage="1" showErrorMessage="1" prompt="Enter length and width of grassed areas disturbed accounting for a buffer past the area of the trench limits._x000a_NOTE: Do not count grassed area disturbance due to proposed inlets or abandonment of existing inlets." sqref="F77:I77" xr:uid="{B5950920-5553-42A9-B7AA-57A08248EFEA}"/>
    <dataValidation allowBlank="1" showInputMessage="1" showErrorMessage="1" prompt="Enter length and width of driveway disturbed. Depending on the area disturbed relative to the total area of the driveway, the driveway may have to be partially or fully replaced." sqref="J77:M77" xr:uid="{D6E6FA4D-7A42-4980-97FF-61A883248285}"/>
    <dataValidation allowBlank="1" showInputMessage="1" showErrorMessage="1" prompt="Enter length of curb disturbed by kind. Curb is replaced to nearest joint, thus length to be replaced may exceed the pipe trench limits._x000a_NOTE: Do not count curb disturbance due to proposed inlets, abandonment of existing inlets, or proposed ADA ramps._x000a_" sqref="N77:P77" xr:uid="{8D8CE259-BE07-478D-A271-47DE5704A477}"/>
    <dataValidation allowBlank="1" showInputMessage="1" showErrorMessage="1" prompt="Enter the number of ramps triggered by the sewer reconstruction or lining. " sqref="N80:P80" xr:uid="{2C5A44C5-96C2-4BEC-828F-11C6367FDC46}"/>
    <dataValidation allowBlank="1" showInputMessage="1" showErrorMessage="1" prompt="Enter milling area outside trench and cutback limits (base and paving). Milling is typically used in State Routes where travel lanes are repaved in full, and intersections are repaved beyond trench limits." sqref="N82:P82" xr:uid="{0C860DB3-37E9-4A27-A6AE-95729B54D4C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Q77:Q83" xr:uid="{A200A233-E23B-46D4-8CA3-A864A1C299A3}"/>
    <dataValidation allowBlank="1" showInputMessage="1" showErrorMessage="1" prompt="Enter the number of proposed inlets by size/type and the number of existing inlets to be abandoned." sqref="N85:P85" xr:uid="{5BDBCA20-29ED-472B-A03B-14E49EEA33AF}"/>
    <dataValidation allowBlank="1" showInputMessage="1" showErrorMessage="1" prompt="Enter the number of manholes by kind." sqref="K85:M85" xr:uid="{4D3C8F63-A27D-4744-9E3F-5229F14B8D9A}"/>
    <dataValidation allowBlank="1" showInputMessage="1" showErrorMessage="1" prompt="Enter the number(s) and length(s) of 6&quot; DIP lateral replacements from the sewer to the curb trap._x000a_" sqref="E87" xr:uid="{91F2E70A-679A-4829-8B75-F9F2793493E0}"/>
    <dataValidation allowBlank="1" showInputMessage="1" showErrorMessage="1" prompt="Update the number of total pages." sqref="A94:W94" xr:uid="{014B1143-766B-4569-9C68-005A11619638}"/>
    <dataValidation allowBlank="1" showInputMessage="1" showErrorMessage="1" prompt="Trench widths are on page 1 of the Standard Details for Sewers handbook, denoted by H._x000a__x000a_Trench widths for separate system sanitary sewer are on page 3 of the Standard Details for Sewers Handbook, denoted by h." sqref="H21:H22 H53:H54" xr:uid="{9EE81A6F-AD8D-4275-AC84-D909C8AF67E3}"/>
    <dataValidation allowBlank="1" showInputMessage="1" showErrorMessage="1" prompt="Enter upstream and downstream depths measured from surface to invert of pipe._x000a__x000a_For separate system limits where the SW conduit is running directly on top of the sanitary, use the depth below the RCP cradle (denoted by A), and enter 0 for additional depth." sqref="C21:D21 C53:D53" xr:uid="{BF81BBDC-D4A1-44FD-9689-AB3AAD2EF022}"/>
    <dataValidation allowBlank="1" showInputMessage="1" showErrorMessage="1" prompt="For VCP not in concrete, additional depth is the thickness of the pipe only._x000a__x000a_For VCP in concrete, additional depth is the pipe thickness + 0.5 feet._x000a__x000a_*NOTE: Pipe thickness for VCP &quot;t&quot; is provided on page 2 of the Standard Details for Sewers handbook._x000a_" sqref="F21:F22" xr:uid="{82960FB8-7B0B-42E5-8632-462CE58CAB11}"/>
  </dataValidations>
  <pageMargins left="0.25" right="0.25" top="0.75" bottom="0.75" header="0.3" footer="0.3"/>
  <pageSetup paperSize="17" scale="55"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0</_ip_UnifiedCompliancePolicyUIAction>
    <_ip_UnifiedCompliancePolicyProperties xmlns="http://schemas.microsoft.com/sharepoint/v3">{"__type":"ComplianceItemProperties:#Microsoft.Office.CompliancePolicy.ComplianceData","LastPolicyEvaluatedTimeUtc":"2020-04-01T01:06:51.8312486Z","Rules":{},"UniqueId":"bf939f96-0226-4bea-8c9c-5ff903f54cbd"}</_ip_UnifiedCompliancePolicyPropertie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FBF50462B07BE47A8574169A2665B80" ma:contentTypeVersion="8" ma:contentTypeDescription="Create a new document." ma:contentTypeScope="" ma:versionID="26e45213a7f7ec776726c1cd8c62cdd7">
  <xsd:schema xmlns:xsd="http://www.w3.org/2001/XMLSchema" xmlns:xs="http://www.w3.org/2001/XMLSchema" xmlns:p="http://schemas.microsoft.com/office/2006/metadata/properties" xmlns:ns1="http://schemas.microsoft.com/sharepoint/v3" xmlns:ns2="57f36af1-aad5-449e-9017-2b0d8d6a4173" targetNamespace="http://schemas.microsoft.com/office/2006/metadata/properties" ma:root="true" ma:fieldsID="0ca563d85e6e141993928e8b75087d2e" ns1:_="" ns2:_="">
    <xsd:import namespace="http://schemas.microsoft.com/sharepoint/v3"/>
    <xsd:import namespace="57f36af1-aad5-449e-9017-2b0d8d6a417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f36af1-aad5-449e-9017-2b0d8d6a41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EE0189-44E6-41C0-AA84-534D07AB6122}">
  <ds:schemaRefs>
    <ds:schemaRef ds:uri="http://schemas.microsoft.com/sharepoint/v3/contenttype/forms"/>
  </ds:schemaRefs>
</ds:datastoreItem>
</file>

<file path=customXml/itemProps2.xml><?xml version="1.0" encoding="utf-8"?>
<ds:datastoreItem xmlns:ds="http://schemas.openxmlformats.org/officeDocument/2006/customXml" ds:itemID="{3224086A-E03C-411B-9B1D-9AFC2365F4C0}">
  <ds:schemaRefs>
    <ds:schemaRef ds:uri="http://purl.org/dc/terms/"/>
    <ds:schemaRef ds:uri="http://purl.org/dc/elements/1.1/"/>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57f36af1-aad5-449e-9017-2b0d8d6a4173"/>
    <ds:schemaRef ds:uri="http://schemas.microsoft.com/office/2006/metadata/properties"/>
  </ds:schemaRefs>
</ds:datastoreItem>
</file>

<file path=customXml/itemProps3.xml><?xml version="1.0" encoding="utf-8"?>
<ds:datastoreItem xmlns:ds="http://schemas.openxmlformats.org/officeDocument/2006/customXml" ds:itemID="{7A8E6710-7018-4E27-BBA6-5614C670DCE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21</vt:i4>
      </vt:variant>
    </vt:vector>
  </HeadingPairs>
  <TitlesOfParts>
    <vt:vector size="42" baseType="lpstr">
      <vt:lpstr>X-1</vt:lpstr>
      <vt:lpstr>X-2</vt:lpstr>
      <vt:lpstr>X-3</vt:lpstr>
      <vt:lpstr>X-4</vt:lpstr>
      <vt:lpstr>X-5</vt:lpstr>
      <vt:lpstr>X-6</vt:lpstr>
      <vt:lpstr>X-7</vt:lpstr>
      <vt:lpstr>X-8</vt:lpstr>
      <vt:lpstr>X-9</vt:lpstr>
      <vt:lpstr>X-10</vt:lpstr>
      <vt:lpstr>X-11</vt:lpstr>
      <vt:lpstr>X-12</vt:lpstr>
      <vt:lpstr>X-13</vt:lpstr>
      <vt:lpstr>X-14</vt:lpstr>
      <vt:lpstr>X-15</vt:lpstr>
      <vt:lpstr>X-16</vt:lpstr>
      <vt:lpstr>X-17</vt:lpstr>
      <vt:lpstr>X-18</vt:lpstr>
      <vt:lpstr>X-19</vt:lpstr>
      <vt:lpstr>X-20</vt:lpstr>
      <vt:lpstr>SEWER TOTAL</vt:lpstr>
      <vt:lpstr>'SEWER TOTAL'!Print_Area</vt:lpstr>
      <vt:lpstr>'X-1'!Print_Area</vt:lpstr>
      <vt:lpstr>'X-10'!Print_Area</vt:lpstr>
      <vt:lpstr>'X-11'!Print_Area</vt:lpstr>
      <vt:lpstr>'X-12'!Print_Area</vt:lpstr>
      <vt:lpstr>'X-13'!Print_Area</vt:lpstr>
      <vt:lpstr>'X-14'!Print_Area</vt:lpstr>
      <vt:lpstr>'X-15'!Print_Area</vt:lpstr>
      <vt:lpstr>'X-16'!Print_Area</vt:lpstr>
      <vt:lpstr>'X-17'!Print_Area</vt:lpstr>
      <vt:lpstr>'X-18'!Print_Area</vt:lpstr>
      <vt:lpstr>'X-19'!Print_Area</vt:lpstr>
      <vt:lpstr>'X-2'!Print_Area</vt:lpstr>
      <vt:lpstr>'X-20'!Print_Area</vt:lpstr>
      <vt:lpstr>'X-3'!Print_Area</vt:lpstr>
      <vt:lpstr>'X-4'!Print_Area</vt:lpstr>
      <vt:lpstr>'X-5'!Print_Area</vt:lpstr>
      <vt:lpstr>'X-6'!Print_Area</vt:lpstr>
      <vt:lpstr>'X-7'!Print_Area</vt:lpstr>
      <vt:lpstr>'X-8'!Print_Area</vt:lpstr>
      <vt:lpstr>'X-9'!Print_Area</vt:lpstr>
    </vt:vector>
  </TitlesOfParts>
  <Company>PWD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Egla Qori</dc:creator>
  <cp:lastModifiedBy>Kevin Malley</cp:lastModifiedBy>
  <cp:lastPrinted>2018-09-17T16:55:42Z</cp:lastPrinted>
  <dcterms:created xsi:type="dcterms:W3CDTF">2014-06-11T14:28:35Z</dcterms:created>
  <dcterms:modified xsi:type="dcterms:W3CDTF">2019-11-21T19:14:52Z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0x010100AFBF50462B07BE47A8574169A2665B80</vt:lpwstr>
  </property>
</Properties>
</file>