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phila.sharepoint.com/sites/pwdwateracc/WAU Document Library/01.3 - Meter Sizing &amp; Permitting Support/03 - Deliverables/"/>
    </mc:Choice>
  </mc:AlternateContent>
  <xr:revisionPtr revIDLastSave="0" documentId="8_{3288E61A-DC98-4D25-8FA8-E2E1DF1BD791}" xr6:coauthVersionLast="47" xr6:coauthVersionMax="47" xr10:uidLastSave="{00000000-0000-0000-0000-000000000000}"/>
  <workbookProtection workbookAlgorithmName="SHA-512" workbookHashValue="9v0i6w83rddEBhp0lumoI+jVHt8CmhHMdIZEcvcvWcqsbUlaLQuVTO7YlESj/AcHjcBWL+Dd71q8r87zjDtXDw==" workbookSaltValue="z5rpC6xIxuhfhzqTaAjKTA==" workbookSpinCount="100000" lockStructure="1"/>
  <bookViews>
    <workbookView xWindow="-57720" yWindow="4500" windowWidth="29040" windowHeight="15840" activeTab="3" xr2:uid="{A9D4A6C0-9ACA-4275-BD40-30C84F47F5D8}"/>
  </bookViews>
  <sheets>
    <sheet name="Instructions" sheetId="1" r:id="rId1"/>
    <sheet name="1-Demand Worksheet" sheetId="9" r:id="rId2"/>
    <sheet name="2-Meter Size Worksheet" sheetId="7" r:id="rId3"/>
    <sheet name="3-Pressure Worksheet" sheetId="8" r:id="rId4"/>
    <sheet name="4-Demand Interpolation Graph" sheetId="14" r:id="rId5"/>
    <sheet name="Demand Interpolation (hidden)" sheetId="10" state="hidden" r:id="rId6"/>
    <sheet name="5-Definitions" sheetId="12" r:id="rId7"/>
    <sheet name="6A-Appendix" sheetId="15" r:id="rId8"/>
    <sheet name="6B-Appendix" sheetId="17" r:id="rId9"/>
    <sheet name="6C-Appendix" sheetId="18" r:id="rId10"/>
  </sheets>
  <definedNames>
    <definedName name="Predominate_Supply">'Demand Interpolation (hidden)'!$P$7:$P$8</definedName>
    <definedName name="_xlnm.Print_Area" localSheetId="3">'3-Pressure Worksheet'!$A$1:$L$45</definedName>
    <definedName name="Service_Line_Sizes">'Demand Interpolation (hidden)'!$N$7:$N$15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8" l="1"/>
  <c r="F32" i="8"/>
  <c r="F34" i="8" l="1"/>
  <c r="F10" i="7" l="1"/>
  <c r="F12" i="14" l="1"/>
  <c r="G10" i="14"/>
  <c r="F27" i="7"/>
  <c r="F20" i="7"/>
  <c r="R41" i="9" l="1"/>
  <c r="Q41" i="9"/>
  <c r="R40" i="9"/>
  <c r="Q40" i="9"/>
  <c r="R39" i="9"/>
  <c r="Q39" i="9"/>
  <c r="R38" i="9"/>
  <c r="Q38" i="9"/>
  <c r="R37" i="9"/>
  <c r="Q37" i="9"/>
  <c r="R36" i="9"/>
  <c r="Q36" i="9"/>
  <c r="R35" i="9"/>
  <c r="Q35" i="9"/>
  <c r="R34" i="9"/>
  <c r="Q34" i="9"/>
  <c r="R33" i="9"/>
  <c r="Q33" i="9"/>
  <c r="R32" i="9"/>
  <c r="Q32" i="9"/>
  <c r="R31" i="9"/>
  <c r="Q31" i="9"/>
  <c r="R30" i="9"/>
  <c r="Q30" i="9"/>
  <c r="R29" i="9"/>
  <c r="Q29" i="9"/>
  <c r="R28" i="9"/>
  <c r="Q28" i="9"/>
  <c r="R27" i="9"/>
  <c r="Q27" i="9"/>
  <c r="R26" i="9"/>
  <c r="Q26" i="9"/>
  <c r="R25" i="9"/>
  <c r="Q25" i="9"/>
  <c r="R24" i="9"/>
  <c r="Q24" i="9"/>
  <c r="R23" i="9"/>
  <c r="Q23" i="9"/>
  <c r="R22" i="9"/>
  <c r="Q22" i="9"/>
  <c r="R21" i="9"/>
  <c r="Q21" i="9"/>
  <c r="R20" i="9"/>
  <c r="Q20" i="9"/>
  <c r="R19" i="9"/>
  <c r="Q19" i="9"/>
  <c r="R18" i="9"/>
  <c r="Q18" i="9"/>
  <c r="R17" i="9"/>
  <c r="Q17" i="9"/>
  <c r="R16" i="9"/>
  <c r="Q16" i="9"/>
  <c r="R15" i="9"/>
  <c r="Q15" i="9"/>
  <c r="R14" i="9"/>
  <c r="Q14" i="9"/>
  <c r="O43" i="9" l="1"/>
  <c r="L9" i="10" l="1"/>
  <c r="F10" i="14" s="1"/>
  <c r="L13" i="10"/>
  <c r="L10" i="10" l="1"/>
  <c r="L14" i="10"/>
  <c r="O45" i="9" l="1"/>
  <c r="F11" i="7" s="1"/>
  <c r="F11" i="14"/>
  <c r="F30" i="7" l="1"/>
  <c r="F37" i="7" s="1"/>
  <c r="F43" i="7" l="1"/>
  <c r="F22" i="8"/>
  <c r="F25" i="8" s="1"/>
  <c r="F27" i="8" s="1"/>
  <c r="F28" i="8" s="1"/>
  <c r="F29" i="8" l="1"/>
  <c r="F33" i="8"/>
  <c r="F41" i="8" s="1"/>
</calcChain>
</file>

<file path=xl/sharedStrings.xml><?xml version="1.0" encoding="utf-8"?>
<sst xmlns="http://schemas.openxmlformats.org/spreadsheetml/2006/main" count="291" uniqueCount="145">
  <si>
    <t>Instructions Sheet</t>
  </si>
  <si>
    <t>Philadelphia Service Line Sizing Permitting</t>
  </si>
  <si>
    <t>Fixture Type</t>
  </si>
  <si>
    <t>Occupancy</t>
  </si>
  <si>
    <t>Type of Supply Control</t>
  </si>
  <si>
    <t>Load Value</t>
  </si>
  <si>
    <t>Demand Calculation</t>
  </si>
  <si>
    <t>No. of Fixtures</t>
  </si>
  <si>
    <t>X</t>
  </si>
  <si>
    <t>=</t>
  </si>
  <si>
    <t>Water Service Fixture Unit Total</t>
  </si>
  <si>
    <t>Full-bath group</t>
  </si>
  <si>
    <t>Private</t>
  </si>
  <si>
    <t>Bathtub</t>
  </si>
  <si>
    <t>Dishwasher</t>
  </si>
  <si>
    <t>Drinking Fountain</t>
  </si>
  <si>
    <t>Kitchen Sink</t>
  </si>
  <si>
    <t>Lavatory Sink</t>
  </si>
  <si>
    <t>Service Sink (incl. Mop Sink)</t>
  </si>
  <si>
    <t>Shower Head</t>
  </si>
  <si>
    <t>Urinal</t>
  </si>
  <si>
    <t>Water Closet</t>
  </si>
  <si>
    <t>Other</t>
  </si>
  <si>
    <t>Hose Bibb 5/8"</t>
  </si>
  <si>
    <t>Hose Bibb 3/4"</t>
  </si>
  <si>
    <t>Flush Tank</t>
  </si>
  <si>
    <t>Flushometer Valve</t>
  </si>
  <si>
    <t>Faucet</t>
  </si>
  <si>
    <t>Automatic</t>
  </si>
  <si>
    <t>3/8" Valve</t>
  </si>
  <si>
    <t>Mixing Valve</t>
  </si>
  <si>
    <t>1" Flushometer</t>
  </si>
  <si>
    <t>3/4" Flushometer</t>
  </si>
  <si>
    <t>Washing Mach. (8 lb.)</t>
  </si>
  <si>
    <t>Washing Mach. (15 lb.)</t>
  </si>
  <si>
    <t>Public</t>
  </si>
  <si>
    <t>Commercial</t>
  </si>
  <si>
    <t>Any</t>
  </si>
  <si>
    <t>Valve</t>
  </si>
  <si>
    <t>Available Pressure Worksheet</t>
  </si>
  <si>
    <t>Additional Losses</t>
  </si>
  <si>
    <t>psi.</t>
  </si>
  <si>
    <t>gpm</t>
  </si>
  <si>
    <t>Total Calculated Demand (gpm)</t>
  </si>
  <si>
    <t>Definitions Sheet</t>
  </si>
  <si>
    <t>Values for Demand Interpolation</t>
  </si>
  <si>
    <t>FLUSH TANKS</t>
  </si>
  <si>
    <t>GPM</t>
  </si>
  <si>
    <t>WSFU</t>
  </si>
  <si>
    <t>FLUSHOMETER TANKS</t>
  </si>
  <si>
    <t>-</t>
  </si>
  <si>
    <t>From PPC Appendix-E</t>
  </si>
  <si>
    <t>Total WSFUs</t>
  </si>
  <si>
    <t>Domestic Demand, gpm</t>
  </si>
  <si>
    <t>Predominate Supply Systems</t>
  </si>
  <si>
    <t>Demand Calculation Worksheet</t>
  </si>
  <si>
    <t>Project Address:</t>
  </si>
  <si>
    <t>Continuous Mechanical Demand</t>
  </si>
  <si>
    <t>Intermittent Mechanical Demand</t>
  </si>
  <si>
    <t>Lawn Sprinkler Demand</t>
  </si>
  <si>
    <t>Demand from WSFU Calculation, gpm</t>
  </si>
  <si>
    <t>Mechanical Considerations
(all if applicable)</t>
  </si>
  <si>
    <t>Total Fire Demand (per NFPA requirements)</t>
  </si>
  <si>
    <t>Fire Pump Flow Rating</t>
  </si>
  <si>
    <t>units</t>
  </si>
  <si>
    <t>Demand, gpm</t>
  </si>
  <si>
    <t>Is Calculated Peak Flow less than or equal to Allowable Continuous Flow Rate through Meter?</t>
  </si>
  <si>
    <r>
      <t>y = -2E-05x</t>
    </r>
    <r>
      <rPr>
        <vertAlign val="superscript"/>
        <sz val="9"/>
        <color rgb="FF595959"/>
        <rFont val="Calibri"/>
        <family val="2"/>
        <scheme val="minor"/>
      </rPr>
      <t>2</t>
    </r>
    <r>
      <rPr>
        <sz val="9"/>
        <color rgb="FF595959"/>
        <rFont val="Calibri"/>
        <family val="2"/>
        <scheme val="minor"/>
      </rPr>
      <t xml:space="preserve"> + 0.1896x + 18.404</t>
    </r>
  </si>
  <si>
    <t>WSFU=</t>
  </si>
  <si>
    <t>DEMAND=</t>
  </si>
  <si>
    <t>Total Fixture + Mechanical + Irrigation Demand</t>
  </si>
  <si>
    <t>Totals Fire Demand</t>
  </si>
  <si>
    <t>Fire Considerations 
(for RFSS Combined Systems)</t>
  </si>
  <si>
    <t>Meter Sizing Worksheet</t>
  </si>
  <si>
    <t>Units</t>
  </si>
  <si>
    <t>Pressure Change due to Elevation</t>
  </si>
  <si>
    <t>Proposed Service Line Size</t>
  </si>
  <si>
    <t>Drop Down Menus</t>
  </si>
  <si>
    <t>Service Line Sizes</t>
  </si>
  <si>
    <t>2-Inch</t>
  </si>
  <si>
    <t>3-Inch</t>
  </si>
  <si>
    <t>4-Inch</t>
  </si>
  <si>
    <t>6-Inch</t>
  </si>
  <si>
    <t>8-Inch</t>
  </si>
  <si>
    <t>10-Inch</t>
  </si>
  <si>
    <t>Predominate Supply Type</t>
  </si>
  <si>
    <t>Flush Tanks</t>
  </si>
  <si>
    <t>Flushometer Valves</t>
  </si>
  <si>
    <t>Predominate Supply Types</t>
  </si>
  <si>
    <t>ft.</t>
  </si>
  <si>
    <t>Submitted Date:</t>
  </si>
  <si>
    <t>Contact Name:</t>
  </si>
  <si>
    <t>Submitting Firm:</t>
  </si>
  <si>
    <t>Contact Email:</t>
  </si>
  <si>
    <t>Contact Phone:</t>
  </si>
  <si>
    <t>Project Name &amp; Specifc Connection:</t>
  </si>
  <si>
    <t>Will Proposed Meter Size Accurately Measure Peak Flows?</t>
  </si>
  <si>
    <t>Flushometers</t>
  </si>
  <si>
    <t>y= -1E-05x2 + 0.1813x + 34.163</t>
  </si>
  <si>
    <t>Domestic Meter Sizing Summary</t>
  </si>
  <si>
    <t>Design Pressure at the Main</t>
  </si>
  <si>
    <t>Total Pipe Losses</t>
  </si>
  <si>
    <t>Main to Building Pipe Lenth, ft.</t>
  </si>
  <si>
    <t xml:space="preserve">Peak Demand, gpm </t>
  </si>
  <si>
    <t>Pipe Size, inch</t>
  </si>
  <si>
    <t>Highest Fixture Elevation, ft.</t>
  </si>
  <si>
    <t>Supply Main Elevation, ft.</t>
  </si>
  <si>
    <r>
      <t>Hydrant Flow Test Results</t>
    </r>
    <r>
      <rPr>
        <vertAlign val="superscript"/>
        <sz val="10"/>
        <color theme="1"/>
        <rFont val="Calibri"/>
        <family val="2"/>
        <scheme val="minor"/>
      </rPr>
      <t>1</t>
    </r>
  </si>
  <si>
    <t>Date of Test:</t>
  </si>
  <si>
    <t>Static Pressure, psi.</t>
  </si>
  <si>
    <t>Residual Pressure, psi.</t>
  </si>
  <si>
    <t>Available Pressure at Building, psi.</t>
  </si>
  <si>
    <t>Design Pressure at the Main, psi.</t>
  </si>
  <si>
    <t>Total Losses to Building, psi</t>
  </si>
  <si>
    <t>Other Losses to Building (if any), psi.</t>
  </si>
  <si>
    <t>Meter Loss, psi.</t>
  </si>
  <si>
    <t>Backflow Prevention Loss, psi.</t>
  </si>
  <si>
    <t>Special Fixture or Other Loss, psi.</t>
  </si>
  <si>
    <t>Static Head Pressure Change, psi.</t>
  </si>
  <si>
    <t>Pressure Gain due to Booster Pump, psi.</t>
  </si>
  <si>
    <t>Available Pressure at Highest Fixture</t>
  </si>
  <si>
    <t>HAZEN WILLIAMS FORMULA</t>
  </si>
  <si>
    <t>Demand Interpolation Sheet</t>
  </si>
  <si>
    <t>1-Inch</t>
  </si>
  <si>
    <t>1.5-Inch</t>
  </si>
  <si>
    <r>
      <t>Booster Pump Additional Demand</t>
    </r>
    <r>
      <rPr>
        <vertAlign val="superscript"/>
        <sz val="10"/>
        <color theme="1"/>
        <rFont val="Calibri"/>
        <family val="2"/>
        <scheme val="minor"/>
      </rPr>
      <t>1</t>
    </r>
  </si>
  <si>
    <r>
      <t xml:space="preserve">Notes:  </t>
    </r>
    <r>
      <rPr>
        <vertAlign val="superscript"/>
        <sz val="8"/>
        <color theme="1"/>
        <rFont val="Calibri"/>
        <family val="2"/>
        <scheme val="minor"/>
      </rPr>
      <t>1</t>
    </r>
    <r>
      <rPr>
        <sz val="8"/>
        <color theme="1"/>
        <rFont val="Calibri"/>
        <family val="2"/>
        <scheme val="minor"/>
      </rPr>
      <t>If the total WSFU is greater than 5000, this spreadsheet can not be used in calculating domestic demand.  Provide an alternate method for computing the peak demand.</t>
    </r>
  </si>
  <si>
    <r>
      <t>Total WSFUs</t>
    </r>
    <r>
      <rPr>
        <b/>
        <vertAlign val="superscript"/>
        <sz val="9"/>
        <color theme="4" tint="-0.249977111117893"/>
        <rFont val="Calibri"/>
        <family val="2"/>
        <scheme val="minor"/>
      </rPr>
      <t>1</t>
    </r>
  </si>
  <si>
    <t>Notes:</t>
  </si>
  <si>
    <r>
      <t>Appendix</t>
    </r>
    <r>
      <rPr>
        <b/>
        <vertAlign val="superscript"/>
        <sz val="12"/>
        <color theme="4" tint="-0.249977111117893"/>
        <rFont val="Calibri"/>
        <family val="2"/>
        <scheme val="minor"/>
      </rPr>
      <t>1</t>
    </r>
  </si>
  <si>
    <r>
      <t>2</t>
    </r>
    <r>
      <rPr>
        <sz val="8"/>
        <color rgb="FF000000"/>
        <rFont val="Calibri"/>
        <family val="2"/>
        <scheme val="minor"/>
      </rPr>
      <t>Engineer completing form to provide values cooresponding to meter model proposed for the development.</t>
    </r>
  </si>
  <si>
    <r>
      <t>1</t>
    </r>
    <r>
      <rPr>
        <sz val="8"/>
        <color rgb="FF000000"/>
        <rFont val="Calibri"/>
        <family val="2"/>
        <scheme val="minor"/>
      </rPr>
      <t>All data provided as reference only. Values provided should reflect installation proposed for project.</t>
    </r>
  </si>
  <si>
    <t>References:</t>
  </si>
  <si>
    <t>https://sensus.com/products/?utility=water</t>
  </si>
  <si>
    <t>https://www.badgermeter.com/product-documentation/</t>
  </si>
  <si>
    <t>https://www.watts.com/products/</t>
  </si>
  <si>
    <r>
      <t>2</t>
    </r>
    <r>
      <rPr>
        <sz val="8"/>
        <color rgb="FF000000"/>
        <rFont val="Calibri"/>
        <family val="2"/>
        <scheme val="minor"/>
      </rPr>
      <t>Engineer completing form to provide values cooresponding to backflow preventer proposed.</t>
    </r>
  </si>
  <si>
    <t>PWD Water Service Line Sizing Model</t>
  </si>
  <si>
    <t>3/4-Inch</t>
  </si>
  <si>
    <t>Total Peak Demand, gpm</t>
  </si>
  <si>
    <r>
      <t>Pipe Friction Losses to Building, psi.</t>
    </r>
    <r>
      <rPr>
        <vertAlign val="superscript"/>
        <sz val="10"/>
        <color theme="1"/>
        <rFont val="Calibri"/>
        <family val="2"/>
        <scheme val="minor"/>
      </rPr>
      <t>3</t>
    </r>
  </si>
  <si>
    <r>
      <t>C Value</t>
    </r>
    <r>
      <rPr>
        <vertAlign val="superscript"/>
        <sz val="10"/>
        <color theme="1"/>
        <rFont val="Calibri"/>
        <family val="2"/>
        <scheme val="minor"/>
      </rPr>
      <t>2</t>
    </r>
  </si>
  <si>
    <r>
      <t xml:space="preserve">V (fps) </t>
    </r>
    <r>
      <rPr>
        <vertAlign val="superscript"/>
        <sz val="10"/>
        <color theme="1"/>
        <rFont val="Calibri"/>
        <family val="2"/>
        <scheme val="minor"/>
      </rPr>
      <t>4</t>
    </r>
  </si>
  <si>
    <r>
      <t>Pipe Losses Inside the Building, psi.</t>
    </r>
    <r>
      <rPr>
        <vertAlign val="superscript"/>
        <sz val="10"/>
        <color theme="1"/>
        <rFont val="Calibri"/>
        <family val="2"/>
        <scheme val="minor"/>
      </rPr>
      <t>5,6</t>
    </r>
  </si>
  <si>
    <r>
      <t>Maximum Pressure Available at Highest Fixture, psi.</t>
    </r>
    <r>
      <rPr>
        <b/>
        <vertAlign val="superscript"/>
        <sz val="12"/>
        <color theme="1"/>
        <rFont val="Calibri"/>
        <family val="2"/>
        <scheme val="minor"/>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</si>
</sst>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
  </numFmts>
  <fonts count="27" x14ac:knownFonts="1">
    <font>
      <sz val="11"/>
      <color theme="1"/>
      <name val="Calibri"/>
      <family val="2"/>
      <scheme val="minor"/>
    </font>
    <font>
      <sz val="11"/>
      <color theme="4" tint="-0.249977111117893"/>
      <name val="Calibri"/>
      <family val="2"/>
      <scheme val="minor"/>
    </font>
    <font>
      <b/>
      <sz val="12"/>
      <color theme="4" tint="-0.249977111117893"/>
      <name val="Calibri"/>
      <family val="2"/>
      <scheme val="minor"/>
    </font>
    <font>
      <sz val="8"/>
      <color theme="4" tint="-0.249977111117893"/>
      <name val="Calibri"/>
      <family val="2"/>
      <scheme val="minor"/>
    </font>
    <font>
      <sz val="9"/>
      <color theme="1"/>
      <name val="Calibri"/>
      <family val="2"/>
      <scheme val="minor"/>
    </font>
    <font>
      <sz val="8"/>
      <color theme="1"/>
      <name val="Calibri"/>
      <family val="2"/>
      <scheme val="minor"/>
    </font>
    <font>
      <b/>
      <sz val="9"/>
      <color theme="4" tint="-0.249977111117893"/>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8"/>
      <color theme="4" tint="-0.249977111117893"/>
      <name val="Calibri"/>
      <family val="2"/>
      <scheme val="minor"/>
    </font>
    <font>
      <sz val="10"/>
      <color theme="4" tint="-0.249977111117893"/>
      <name val="Calibri"/>
      <family val="2"/>
      <scheme val="minor"/>
    </font>
    <font>
      <sz val="9"/>
      <color rgb="FF595959"/>
      <name val="Calibri"/>
      <family val="2"/>
      <scheme val="minor"/>
    </font>
    <font>
      <vertAlign val="superscript"/>
      <sz val="9"/>
      <color rgb="FF595959"/>
      <name val="Calibri"/>
      <family val="2"/>
      <scheme val="minor"/>
    </font>
    <font>
      <b/>
      <sz val="12"/>
      <color theme="1"/>
      <name val="Calibri"/>
      <family val="2"/>
      <scheme val="minor"/>
    </font>
    <font>
      <b/>
      <sz val="10"/>
      <color theme="1"/>
      <name val="Calibri"/>
      <family val="2"/>
      <scheme val="minor"/>
    </font>
    <font>
      <b/>
      <i/>
      <sz val="22"/>
      <color theme="1"/>
      <name val="Calibri"/>
      <family val="2"/>
      <scheme val="minor"/>
    </font>
    <font>
      <sz val="12"/>
      <color theme="1"/>
      <name val="Calibri"/>
      <family val="2"/>
      <scheme val="minor"/>
    </font>
    <font>
      <b/>
      <strike/>
      <sz val="10"/>
      <color theme="1"/>
      <name val="Calibri"/>
      <family val="2"/>
      <scheme val="minor"/>
    </font>
    <font>
      <vertAlign val="superscript"/>
      <sz val="10"/>
      <color theme="1"/>
      <name val="Calibri"/>
      <family val="2"/>
      <scheme val="minor"/>
    </font>
    <font>
      <b/>
      <sz val="16"/>
      <color theme="1"/>
      <name val="Calibri"/>
      <family val="2"/>
      <scheme val="minor"/>
    </font>
    <font>
      <b/>
      <vertAlign val="superscript"/>
      <sz val="12"/>
      <color theme="1"/>
      <name val="Calibri"/>
      <family val="2"/>
      <scheme val="minor"/>
    </font>
    <font>
      <vertAlign val="superscript"/>
      <sz val="8"/>
      <color theme="1"/>
      <name val="Calibri"/>
      <family val="2"/>
      <scheme val="minor"/>
    </font>
    <font>
      <b/>
      <vertAlign val="superscript"/>
      <sz val="9"/>
      <color theme="4" tint="-0.249977111117893"/>
      <name val="Calibri"/>
      <family val="2"/>
      <scheme val="minor"/>
    </font>
    <font>
      <vertAlign val="superscript"/>
      <sz val="8"/>
      <color rgb="FF000000"/>
      <name val="Calibri"/>
      <family val="2"/>
      <scheme val="minor"/>
    </font>
    <font>
      <sz val="8"/>
      <color rgb="FF000000"/>
      <name val="Calibri"/>
      <family val="2"/>
      <scheme val="minor"/>
    </font>
    <font>
      <b/>
      <vertAlign val="superscript"/>
      <sz val="12"/>
      <color theme="4"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73">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theme="4" tint="-0.249977111117893"/>
      </left>
      <right style="thin">
        <color indexed="64"/>
      </right>
      <top style="thin">
        <color theme="4" tint="-0.249977111117893"/>
      </top>
      <bottom style="thin">
        <color theme="4" tint="-0.249977111117893"/>
      </bottom>
      <diagonal/>
    </border>
    <border>
      <left/>
      <right style="thin">
        <color indexed="64"/>
      </right>
      <top style="thin">
        <color theme="4" tint="-0.249977111117893"/>
      </top>
      <bottom/>
      <diagonal/>
    </border>
    <border>
      <left/>
      <right style="thin">
        <color indexed="64"/>
      </right>
      <top/>
      <bottom style="thin">
        <color theme="4" tint="-0.249977111117893"/>
      </bottom>
      <diagonal/>
    </border>
    <border>
      <left style="thin">
        <color theme="4" tint="-0.249977111117893"/>
      </left>
      <right/>
      <top/>
      <bottom style="thin">
        <color indexed="64"/>
      </bottom>
      <diagonal/>
    </border>
    <border>
      <left/>
      <right/>
      <top/>
      <bottom style="thin">
        <color indexed="64"/>
      </bottom>
      <diagonal/>
    </border>
    <border>
      <left style="thin">
        <color theme="4" tint="-0.249977111117893"/>
      </left>
      <right/>
      <top style="thin">
        <color indexed="64"/>
      </top>
      <bottom/>
      <diagonal/>
    </border>
    <border>
      <left/>
      <right/>
      <top style="thin">
        <color indexed="64"/>
      </top>
      <bottom/>
      <diagonal/>
    </border>
    <border>
      <left/>
      <right style="thin">
        <color theme="4" tint="-0.249977111117893"/>
      </right>
      <top style="thin">
        <color indexed="64"/>
      </top>
      <bottom/>
      <diagonal/>
    </border>
    <border>
      <left style="thin">
        <color theme="4" tint="-0.24994659260841701"/>
      </left>
      <right style="thin">
        <color indexed="64"/>
      </right>
      <top style="thin">
        <color theme="4" tint="-0.24994659260841701"/>
      </top>
      <bottom style="thin">
        <color theme="4" tint="-0.24994659260841701"/>
      </bottom>
      <diagonal/>
    </border>
    <border>
      <left style="thin">
        <color indexed="64"/>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77111117893"/>
      </left>
      <right/>
      <top style="thin">
        <color indexed="64"/>
      </top>
      <bottom style="thin">
        <color theme="4" tint="-0.249977111117893"/>
      </bottom>
      <diagonal/>
    </border>
    <border>
      <left/>
      <right/>
      <top style="thin">
        <color indexed="64"/>
      </top>
      <bottom style="thin">
        <color theme="4" tint="-0.249977111117893"/>
      </bottom>
      <diagonal/>
    </border>
    <border>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4" tint="-0.249977111117893"/>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4" tint="-0.24994659260841701"/>
      </left>
      <right style="thin">
        <color theme="4" tint="-0.24994659260841701"/>
      </right>
      <top style="thin">
        <color theme="4" tint="-0.24994659260841701"/>
      </top>
      <bottom style="thin">
        <color indexed="64"/>
      </bottom>
      <diagonal/>
    </border>
    <border>
      <left style="thin">
        <color theme="4" tint="-0.24994659260841701"/>
      </left>
      <right style="thin">
        <color theme="4" tint="-0.24994659260841701"/>
      </right>
      <top style="thin">
        <color indexed="64"/>
      </top>
      <bottom style="thin">
        <color indexed="64"/>
      </bottom>
      <diagonal/>
    </border>
    <border>
      <left style="thin">
        <color theme="4" tint="-0.24994659260841701"/>
      </left>
      <right style="thin">
        <color theme="4" tint="-0.24994659260841701"/>
      </right>
      <top style="thin">
        <color indexed="64"/>
      </top>
      <bottom style="thin">
        <color theme="4" tint="-0.24994659260841701"/>
      </bottom>
      <diagonal/>
    </border>
    <border>
      <left style="thin">
        <color theme="4" tint="-0.24994659260841701"/>
      </left>
      <right style="thin">
        <color indexed="64"/>
      </right>
      <top/>
      <bottom style="thin">
        <color theme="4" tint="-0.24994659260841701"/>
      </bottom>
      <diagonal/>
    </border>
    <border>
      <left style="thin">
        <color indexed="64"/>
      </left>
      <right style="thin">
        <color theme="4" tint="-0.24994659260841701"/>
      </right>
      <top/>
      <bottom style="thin">
        <color theme="4" tint="-0.24994659260841701"/>
      </bottom>
      <diagonal/>
    </border>
    <border>
      <left style="thin">
        <color theme="4" tint="-0.24994659260841701"/>
      </left>
      <right/>
      <top/>
      <bottom style="thin">
        <color theme="4" tint="-0.24994659260841701"/>
      </bottom>
      <diagonal/>
    </border>
    <border>
      <left style="thin">
        <color indexed="64"/>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style="thin">
        <color indexed="64"/>
      </right>
      <top style="thin">
        <color theme="4" tint="-0.24994659260841701"/>
      </top>
      <bottom style="thin">
        <color theme="4" tint="-0.249977111117893"/>
      </bottom>
      <diagonal/>
    </border>
    <border>
      <left style="thin">
        <color indexed="64"/>
      </left>
      <right style="thin">
        <color theme="4" tint="-0.24994659260841701"/>
      </right>
      <top style="thin">
        <color theme="4" tint="-0.24994659260841701"/>
      </top>
      <bottom style="thin">
        <color theme="4" tint="-0.249977111117893"/>
      </bottom>
      <diagonal/>
    </border>
    <border>
      <left style="thin">
        <color theme="4" tint="-0.24994659260841701"/>
      </left>
      <right/>
      <top style="thin">
        <color theme="4" tint="-0.24994659260841701"/>
      </top>
      <bottom style="thin">
        <color theme="4" tint="-0.249977111117893"/>
      </bottom>
      <diagonal/>
    </border>
    <border>
      <left style="thin">
        <color theme="4" tint="-0.24994659260841701"/>
      </left>
      <right style="thin">
        <color theme="4" tint="-0.24994659260841701"/>
      </right>
      <top/>
      <bottom style="thin">
        <color theme="4" tint="-0.24994659260841701"/>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bottom style="thin">
        <color theme="8" tint="-0.499984740745262"/>
      </bottom>
      <diagonal/>
    </border>
  </borders>
  <cellStyleXfs count="2">
    <xf numFmtId="0" fontId="0" fillId="0" borderId="0"/>
    <xf numFmtId="43" fontId="8" fillId="0" borderId="0" applyFont="0" applyFill="0" applyBorder="0" applyAlignment="0" applyProtection="0"/>
  </cellStyleXfs>
  <cellXfs count="324">
    <xf numFmtId="0" fontId="0" fillId="0" borderId="0" xfId="0"/>
    <xf numFmtId="0" fontId="0" fillId="2" borderId="0" xfId="0" applyFill="1"/>
    <xf numFmtId="0" fontId="0" fillId="2" borderId="0" xfId="0" applyFill="1"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1" fillId="2" borderId="0" xfId="0" applyFont="1" applyFill="1" applyBorder="1"/>
    <xf numFmtId="0" fontId="1" fillId="2" borderId="13" xfId="0" applyFont="1" applyFill="1" applyBorder="1"/>
    <xf numFmtId="0" fontId="2" fillId="2" borderId="0" xfId="0" applyFont="1" applyFill="1" applyBorder="1" applyAlignment="1">
      <alignment horizontal="center"/>
    </xf>
    <xf numFmtId="0" fontId="0" fillId="0" borderId="13" xfId="0" applyBorder="1"/>
    <xf numFmtId="0" fontId="0" fillId="0" borderId="0" xfId="0" applyBorder="1"/>
    <xf numFmtId="0" fontId="3" fillId="2" borderId="10" xfId="0" applyFont="1" applyFill="1" applyBorder="1" applyAlignment="1">
      <alignment horizontal="center" vertical="center"/>
    </xf>
    <xf numFmtId="0" fontId="5" fillId="2" borderId="0" xfId="0" applyFont="1" applyFill="1" applyBorder="1"/>
    <xf numFmtId="0" fontId="3" fillId="2" borderId="18" xfId="0" applyFont="1" applyFill="1" applyBorder="1" applyAlignment="1">
      <alignment horizontal="center" vertical="center"/>
    </xf>
    <xf numFmtId="0" fontId="7" fillId="2" borderId="0" xfId="0" applyFont="1" applyFill="1" applyBorder="1"/>
    <xf numFmtId="0" fontId="2" fillId="2" borderId="0" xfId="0" applyFont="1" applyFill="1" applyBorder="1" applyAlignment="1">
      <alignment horizontal="center"/>
    </xf>
    <xf numFmtId="0" fontId="5" fillId="2" borderId="0" xfId="0" applyFont="1" applyFill="1" applyBorder="1" applyAlignment="1">
      <alignment horizontal="center"/>
    </xf>
    <xf numFmtId="0" fontId="7" fillId="3" borderId="9" xfId="0" applyFont="1" applyFill="1" applyBorder="1" applyAlignment="1">
      <alignment horizontal="center"/>
    </xf>
    <xf numFmtId="0" fontId="7" fillId="3" borderId="11" xfId="0" applyFont="1" applyFill="1" applyBorder="1" applyAlignment="1">
      <alignment horizontal="center"/>
    </xf>
    <xf numFmtId="0" fontId="7" fillId="3" borderId="14" xfId="0" applyFont="1" applyFill="1" applyBorder="1" applyAlignment="1">
      <alignment horizontal="center"/>
    </xf>
    <xf numFmtId="0" fontId="7" fillId="3" borderId="16" xfId="0" applyFont="1" applyFill="1" applyBorder="1" applyAlignment="1">
      <alignment horizontal="center"/>
    </xf>
    <xf numFmtId="0" fontId="7" fillId="2" borderId="18" xfId="0" applyFont="1" applyFill="1" applyBorder="1" applyAlignment="1">
      <alignment horizontal="left"/>
    </xf>
    <xf numFmtId="0" fontId="7" fillId="2" borderId="0" xfId="0" applyFont="1" applyFill="1" applyBorder="1" applyAlignment="1">
      <alignment horizontal="left"/>
    </xf>
    <xf numFmtId="0" fontId="2" fillId="2" borderId="0" xfId="0" applyFont="1" applyFill="1" applyBorder="1" applyAlignment="1">
      <alignment horizontal="center"/>
    </xf>
    <xf numFmtId="0" fontId="7" fillId="2" borderId="0" xfId="0" applyFont="1" applyFill="1" applyBorder="1" applyAlignment="1">
      <alignment horizontal="left"/>
    </xf>
    <xf numFmtId="165" fontId="0" fillId="2" borderId="0" xfId="1" applyNumberFormat="1" applyFont="1" applyFill="1" applyBorder="1"/>
    <xf numFmtId="0" fontId="0" fillId="2" borderId="0" xfId="0" applyFill="1" applyBorder="1" applyAlignment="1"/>
    <xf numFmtId="0" fontId="0" fillId="2" borderId="0" xfId="0" applyFill="1" applyBorder="1" applyAlignment="1">
      <alignment horizontal="center"/>
    </xf>
    <xf numFmtId="164" fontId="0" fillId="2" borderId="0" xfId="0" applyNumberFormat="1" applyFill="1" applyBorder="1"/>
    <xf numFmtId="0" fontId="0" fillId="2" borderId="25" xfId="0" applyFill="1" applyBorder="1" applyAlignment="1"/>
    <xf numFmtId="0" fontId="0" fillId="2" borderId="25" xfId="0" applyFill="1" applyBorder="1" applyAlignment="1">
      <alignment horizontal="center"/>
    </xf>
    <xf numFmtId="164" fontId="0" fillId="2" borderId="25" xfId="0" applyNumberFormat="1" applyFill="1" applyBorder="1"/>
    <xf numFmtId="0" fontId="0" fillId="2" borderId="26" xfId="0" applyFill="1" applyBorder="1" applyAlignment="1"/>
    <xf numFmtId="0" fontId="0" fillId="2" borderId="26" xfId="0" applyFill="1" applyBorder="1" applyAlignment="1">
      <alignment horizontal="center"/>
    </xf>
    <xf numFmtId="0" fontId="0" fillId="2" borderId="26" xfId="0" applyFill="1" applyBorder="1"/>
    <xf numFmtId="165" fontId="0" fillId="2" borderId="26" xfId="1" applyNumberFormat="1" applyFont="1" applyFill="1" applyBorder="1"/>
    <xf numFmtId="0" fontId="5" fillId="2" borderId="20" xfId="0" applyFont="1" applyFill="1" applyBorder="1" applyAlignment="1">
      <alignment horizontal="center"/>
    </xf>
    <xf numFmtId="0" fontId="5" fillId="2" borderId="20" xfId="0" applyFont="1" applyFill="1" applyBorder="1"/>
    <xf numFmtId="164" fontId="5" fillId="2" borderId="20" xfId="0" applyNumberFormat="1" applyFont="1" applyFill="1" applyBorder="1"/>
    <xf numFmtId="165" fontId="5" fillId="2" borderId="20" xfId="1" applyNumberFormat="1" applyFont="1" applyFill="1" applyBorder="1"/>
    <xf numFmtId="0" fontId="5" fillId="2" borderId="22"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xf numFmtId="164" fontId="5" fillId="2" borderId="21" xfId="0" applyNumberFormat="1" applyFont="1" applyFill="1" applyBorder="1"/>
    <xf numFmtId="0" fontId="2" fillId="2" borderId="0" xfId="0" applyFont="1" applyFill="1" applyBorder="1" applyAlignment="1"/>
    <xf numFmtId="0" fontId="0" fillId="2" borderId="28" xfId="0" applyFill="1" applyBorder="1"/>
    <xf numFmtId="0" fontId="0" fillId="2" borderId="25" xfId="0" applyFill="1" applyBorder="1"/>
    <xf numFmtId="0" fontId="0" fillId="2" borderId="29" xfId="0" applyFill="1" applyBorder="1"/>
    <xf numFmtId="0" fontId="4" fillId="2" borderId="0" xfId="0" applyFont="1" applyFill="1" applyBorder="1" applyAlignment="1">
      <alignment horizontal="center"/>
    </xf>
    <xf numFmtId="0" fontId="7" fillId="2" borderId="0" xfId="0" applyFont="1" applyFill="1" applyBorder="1" applyAlignment="1"/>
    <xf numFmtId="0" fontId="7" fillId="2" borderId="0" xfId="0" applyFont="1" applyFill="1" applyBorder="1" applyAlignment="1">
      <alignment horizontal="center" wrapText="1"/>
    </xf>
    <xf numFmtId="0" fontId="3" fillId="2" borderId="37" xfId="0" applyFont="1" applyFill="1" applyBorder="1" applyAlignment="1">
      <alignment horizontal="center" vertical="center"/>
    </xf>
    <xf numFmtId="0" fontId="7" fillId="2" borderId="17" xfId="0" applyFont="1" applyFill="1" applyBorder="1" applyAlignment="1">
      <alignment horizontal="left"/>
    </xf>
    <xf numFmtId="0" fontId="7" fillId="2" borderId="19" xfId="0" applyFont="1" applyFill="1" applyBorder="1" applyAlignment="1">
      <alignment horizontal="left"/>
    </xf>
    <xf numFmtId="0" fontId="7" fillId="2" borderId="17" xfId="0" applyFont="1" applyFill="1" applyBorder="1" applyAlignment="1">
      <alignment horizontal="center"/>
    </xf>
    <xf numFmtId="0" fontId="7" fillId="2" borderId="19" xfId="0" applyFont="1" applyFill="1" applyBorder="1" applyAlignment="1">
      <alignment horizontal="center"/>
    </xf>
    <xf numFmtId="0" fontId="2" fillId="2" borderId="12" xfId="0" applyFont="1" applyFill="1" applyBorder="1" applyAlignment="1">
      <alignment horizontal="right"/>
    </xf>
    <xf numFmtId="0" fontId="10" fillId="2" borderId="15" xfId="0" applyFont="1" applyFill="1" applyBorder="1" applyAlignment="1"/>
    <xf numFmtId="0" fontId="6" fillId="3" borderId="10" xfId="0" applyFont="1" applyFill="1" applyBorder="1" applyAlignment="1">
      <alignment wrapText="1"/>
    </xf>
    <xf numFmtId="0" fontId="6" fillId="3" borderId="15" xfId="0" applyFont="1" applyFill="1" applyBorder="1" applyAlignment="1">
      <alignment horizontal="center" wrapText="1"/>
    </xf>
    <xf numFmtId="0" fontId="7" fillId="2" borderId="0" xfId="0" applyFont="1" applyFill="1" applyBorder="1" applyAlignment="1">
      <alignment horizontal="center" vertical="center"/>
    </xf>
    <xf numFmtId="2" fontId="7" fillId="2" borderId="0" xfId="0" applyNumberFormat="1" applyFont="1" applyFill="1" applyBorder="1" applyAlignment="1">
      <alignment horizontal="center"/>
    </xf>
    <xf numFmtId="0" fontId="7" fillId="2" borderId="0" xfId="0" applyFont="1" applyFill="1" applyBorder="1" applyAlignment="1">
      <alignment horizontal="center" vertical="center" wrapText="1"/>
    </xf>
    <xf numFmtId="0" fontId="3" fillId="2" borderId="51"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0" xfId="0" applyFont="1" applyFill="1"/>
    <xf numFmtId="0" fontId="7" fillId="2" borderId="19" xfId="0" applyFont="1" applyFill="1" applyBorder="1"/>
    <xf numFmtId="0" fontId="15" fillId="2" borderId="0" xfId="0" applyFont="1" applyFill="1" applyBorder="1" applyAlignment="1">
      <alignment horizontal="center" vertical="center" wrapText="1"/>
    </xf>
    <xf numFmtId="0" fontId="0" fillId="2" borderId="33" xfId="0" applyFill="1" applyBorder="1"/>
    <xf numFmtId="0" fontId="0" fillId="2" borderId="44" xfId="0" applyFill="1" applyBorder="1"/>
    <xf numFmtId="0" fontId="12" fillId="2" borderId="26" xfId="0" applyFont="1" applyFill="1" applyBorder="1" applyAlignment="1">
      <alignment horizontal="left" vertical="center" readingOrder="1"/>
    </xf>
    <xf numFmtId="0" fontId="9" fillId="2" borderId="26" xfId="0" applyFont="1" applyFill="1" applyBorder="1" applyAlignment="1">
      <alignment horizontal="right"/>
    </xf>
    <xf numFmtId="0" fontId="0" fillId="2" borderId="23" xfId="0" applyFill="1" applyBorder="1"/>
    <xf numFmtId="0" fontId="0" fillId="2" borderId="31" xfId="0" applyFill="1" applyBorder="1"/>
    <xf numFmtId="0" fontId="0" fillId="2" borderId="45" xfId="0" applyFill="1" applyBorder="1"/>
    <xf numFmtId="0" fontId="9" fillId="2" borderId="43" xfId="0" applyFont="1" applyFill="1" applyBorder="1"/>
    <xf numFmtId="0" fontId="9" fillId="2" borderId="33" xfId="0" applyFont="1" applyFill="1" applyBorder="1"/>
    <xf numFmtId="0" fontId="17" fillId="2" borderId="26" xfId="0" applyFont="1" applyFill="1" applyBorder="1" applyAlignment="1">
      <alignment horizontal="left"/>
    </xf>
    <xf numFmtId="0" fontId="14" fillId="2" borderId="43" xfId="0" applyFont="1" applyFill="1" applyBorder="1" applyAlignment="1">
      <alignment horizontal="left"/>
    </xf>
    <xf numFmtId="0" fontId="7" fillId="2" borderId="12" xfId="0" applyFont="1" applyFill="1" applyBorder="1" applyAlignment="1"/>
    <xf numFmtId="0" fontId="7" fillId="3" borderId="53" xfId="0" applyFont="1" applyFill="1" applyBorder="1" applyAlignment="1">
      <alignment horizontal="center"/>
    </xf>
    <xf numFmtId="0" fontId="7" fillId="2" borderId="0" xfId="0" applyFont="1" applyFill="1" applyBorder="1" applyAlignment="1">
      <alignment wrapText="1"/>
    </xf>
    <xf numFmtId="2" fontId="7" fillId="0" borderId="17" xfId="0" applyNumberFormat="1" applyFont="1" applyFill="1" applyBorder="1" applyAlignment="1"/>
    <xf numFmtId="0" fontId="16" fillId="2" borderId="0" xfId="0" applyFont="1" applyFill="1" applyBorder="1" applyAlignment="1">
      <alignment horizontal="center" vertical="center" wrapText="1"/>
    </xf>
    <xf numFmtId="0" fontId="7" fillId="2" borderId="0" xfId="0" applyFont="1" applyFill="1" applyBorder="1" applyAlignment="1">
      <alignment vertical="center"/>
    </xf>
    <xf numFmtId="0" fontId="7" fillId="2" borderId="9" xfId="0" applyFont="1" applyFill="1" applyBorder="1" applyAlignment="1"/>
    <xf numFmtId="0" fontId="7" fillId="2" borderId="10" xfId="0" applyFont="1" applyFill="1" applyBorder="1" applyAlignment="1"/>
    <xf numFmtId="0" fontId="7" fillId="2" borderId="12" xfId="0" applyFont="1" applyFill="1" applyBorder="1"/>
    <xf numFmtId="0" fontId="7" fillId="2" borderId="12" xfId="0" applyFont="1" applyFill="1" applyBorder="1" applyAlignment="1">
      <alignment vertical="center"/>
    </xf>
    <xf numFmtId="0" fontId="10" fillId="2" borderId="31" xfId="0" applyFont="1" applyFill="1" applyBorder="1" applyAlignment="1">
      <alignment horizontal="right"/>
    </xf>
    <xf numFmtId="0" fontId="10" fillId="2" borderId="15" xfId="0" applyFont="1" applyFill="1" applyBorder="1" applyAlignment="1">
      <alignment horizontal="right"/>
    </xf>
    <xf numFmtId="0" fontId="10" fillId="2" borderId="0" xfId="0" applyFont="1" applyFill="1" applyBorder="1" applyAlignment="1">
      <alignment horizontal="right"/>
    </xf>
    <xf numFmtId="0" fontId="0" fillId="2" borderId="42" xfId="0" applyFill="1" applyBorder="1"/>
    <xf numFmtId="2" fontId="7" fillId="0" borderId="41" xfId="0" applyNumberFormat="1" applyFont="1" applyFill="1" applyBorder="1" applyAlignment="1">
      <alignment horizontal="right"/>
    </xf>
    <xf numFmtId="2" fontId="7" fillId="2" borderId="17" xfId="0" applyNumberFormat="1" applyFont="1" applyFill="1" applyBorder="1"/>
    <xf numFmtId="0" fontId="2" fillId="2" borderId="0" xfId="0" applyFont="1" applyFill="1" applyBorder="1" applyAlignment="1">
      <alignment horizontal="center"/>
    </xf>
    <xf numFmtId="0" fontId="5" fillId="2" borderId="0" xfId="0" applyFont="1" applyFill="1" applyBorder="1" applyAlignment="1">
      <alignment horizontal="center"/>
    </xf>
    <xf numFmtId="0" fontId="5" fillId="2" borderId="18" xfId="0" applyFont="1" applyFill="1" applyBorder="1" applyAlignment="1" applyProtection="1">
      <alignment horizontal="center"/>
      <protection locked="0"/>
    </xf>
    <xf numFmtId="164" fontId="5" fillId="2" borderId="18" xfId="0" applyNumberFormat="1" applyFont="1" applyFill="1" applyBorder="1" applyAlignment="1" applyProtection="1">
      <alignment horizontal="center"/>
      <protection locked="0"/>
    </xf>
    <xf numFmtId="0" fontId="5" fillId="2" borderId="0" xfId="0" applyFont="1" applyFill="1" applyBorder="1" applyAlignment="1"/>
    <xf numFmtId="0" fontId="5" fillId="2" borderId="0" xfId="0" applyFont="1" applyFill="1" applyBorder="1" applyAlignment="1" applyProtection="1">
      <alignment horizontal="center"/>
      <protection locked="0"/>
    </xf>
    <xf numFmtId="164" fontId="5" fillId="2" borderId="0" xfId="0" applyNumberFormat="1" applyFont="1" applyFill="1" applyBorder="1" applyAlignment="1" applyProtection="1">
      <alignment horizontal="center"/>
      <protection locked="0"/>
    </xf>
    <xf numFmtId="0" fontId="3" fillId="2" borderId="0" xfId="0" applyFont="1" applyFill="1" applyBorder="1" applyAlignment="1">
      <alignment horizontal="center" vertical="center"/>
    </xf>
    <xf numFmtId="0" fontId="3" fillId="2" borderId="63" xfId="0" applyFont="1" applyFill="1" applyBorder="1" applyAlignment="1">
      <alignment horizontal="center" vertical="center"/>
    </xf>
    <xf numFmtId="0" fontId="11" fillId="2" borderId="58" xfId="0" applyFont="1" applyFill="1" applyBorder="1"/>
    <xf numFmtId="0" fontId="5" fillId="2" borderId="18" xfId="0" applyFont="1" applyFill="1" applyBorder="1" applyAlignment="1" applyProtection="1">
      <alignment horizontal="center" wrapText="1"/>
      <protection locked="0"/>
    </xf>
    <xf numFmtId="0" fontId="5" fillId="2" borderId="9" xfId="0" applyFont="1" applyFill="1" applyBorder="1" applyAlignment="1">
      <alignment horizontal="left" vertical="center"/>
    </xf>
    <xf numFmtId="0" fontId="24" fillId="2" borderId="14" xfId="0" applyFont="1" applyFill="1" applyBorder="1"/>
    <xf numFmtId="0" fontId="7" fillId="2" borderId="0" xfId="0" applyFont="1" applyFill="1" applyBorder="1" applyAlignment="1">
      <alignment horizontal="left"/>
    </xf>
    <xf numFmtId="0" fontId="5" fillId="2" borderId="12" xfId="0" applyFont="1" applyFill="1" applyBorder="1" applyAlignment="1">
      <alignment horizontal="left" vertical="center"/>
    </xf>
    <xf numFmtId="0" fontId="24" fillId="2" borderId="12" xfId="0" applyFont="1" applyFill="1" applyBorder="1"/>
    <xf numFmtId="0" fontId="5" fillId="2" borderId="12" xfId="0" applyFont="1" applyFill="1" applyBorder="1"/>
    <xf numFmtId="0" fontId="5" fillId="0" borderId="12" xfId="0" applyFont="1" applyBorder="1" applyAlignment="1">
      <alignment horizontal="left" vertical="center"/>
    </xf>
    <xf numFmtId="2" fontId="7" fillId="4" borderId="17" xfId="0" applyNumberFormat="1" applyFont="1" applyFill="1" applyBorder="1" applyProtection="1">
      <protection locked="0"/>
    </xf>
    <xf numFmtId="2" fontId="7" fillId="4" borderId="17" xfId="0" applyNumberFormat="1" applyFont="1" applyFill="1" applyBorder="1" applyAlignment="1" applyProtection="1">
      <protection locked="0"/>
    </xf>
    <xf numFmtId="0" fontId="7" fillId="4" borderId="17" xfId="0" applyFont="1" applyFill="1" applyBorder="1" applyAlignment="1" applyProtection="1">
      <protection locked="0"/>
    </xf>
    <xf numFmtId="2" fontId="7" fillId="4" borderId="41" xfId="0" applyNumberFormat="1" applyFont="1" applyFill="1" applyBorder="1" applyAlignment="1" applyProtection="1">
      <alignment horizontal="right"/>
      <protection locked="0"/>
    </xf>
    <xf numFmtId="0" fontId="7" fillId="4" borderId="19" xfId="0" applyFont="1" applyFill="1" applyBorder="1"/>
    <xf numFmtId="0" fontId="0" fillId="2" borderId="65" xfId="0" applyFill="1" applyBorder="1"/>
    <xf numFmtId="0" fontId="0" fillId="2" borderId="66" xfId="0" applyFill="1" applyBorder="1"/>
    <xf numFmtId="0" fontId="0" fillId="2" borderId="67" xfId="0" applyFill="1" applyBorder="1"/>
    <xf numFmtId="0" fontId="7" fillId="2" borderId="68" xfId="0" applyFont="1" applyFill="1" applyBorder="1" applyAlignment="1"/>
    <xf numFmtId="0" fontId="0" fillId="2" borderId="69" xfId="0" applyFill="1" applyBorder="1"/>
    <xf numFmtId="0" fontId="7" fillId="2" borderId="68" xfId="0" applyFont="1" applyFill="1" applyBorder="1" applyAlignment="1">
      <alignment horizontal="center"/>
    </xf>
    <xf numFmtId="0" fontId="0" fillId="2" borderId="68" xfId="0" applyFill="1" applyBorder="1"/>
    <xf numFmtId="0" fontId="0" fillId="2" borderId="70" xfId="0" applyFill="1" applyBorder="1"/>
    <xf numFmtId="0" fontId="0" fillId="2" borderId="71" xfId="0" applyFill="1" applyBorder="1"/>
    <xf numFmtId="0" fontId="0" fillId="2" borderId="72" xfId="0" applyFill="1" applyBorder="1"/>
    <xf numFmtId="0" fontId="7" fillId="2" borderId="14" xfId="0" applyFont="1" applyFill="1" applyBorder="1" applyAlignment="1">
      <alignment wrapText="1"/>
    </xf>
    <xf numFmtId="0" fontId="10" fillId="4" borderId="17" xfId="0" applyFont="1" applyFill="1" applyBorder="1" applyAlignment="1" applyProtection="1">
      <alignment horizontal="center"/>
      <protection locked="0"/>
    </xf>
    <xf numFmtId="0" fontId="10" fillId="4" borderId="18" xfId="0" applyFont="1" applyFill="1" applyBorder="1" applyAlignment="1" applyProtection="1">
      <alignment horizontal="center"/>
      <protection locked="0"/>
    </xf>
    <xf numFmtId="0" fontId="10" fillId="4" borderId="19" xfId="0" applyFont="1" applyFill="1" applyBorder="1" applyAlignment="1" applyProtection="1">
      <alignment horizontal="center"/>
      <protection locked="0"/>
    </xf>
    <xf numFmtId="0" fontId="10" fillId="2" borderId="17" xfId="0" applyFont="1" applyFill="1" applyBorder="1" applyAlignment="1">
      <alignment horizontal="right"/>
    </xf>
    <xf numFmtId="0" fontId="10" fillId="2" borderId="18" xfId="0" applyFont="1" applyFill="1" applyBorder="1" applyAlignment="1">
      <alignment horizontal="right"/>
    </xf>
    <xf numFmtId="0" fontId="10" fillId="2" borderId="19" xfId="0" applyFont="1" applyFill="1" applyBorder="1" applyAlignment="1">
      <alignment horizontal="right"/>
    </xf>
    <xf numFmtId="0" fontId="10" fillId="2" borderId="17" xfId="0" applyFont="1" applyFill="1" applyBorder="1" applyAlignment="1">
      <alignment horizontal="right" wrapText="1"/>
    </xf>
    <xf numFmtId="0" fontId="10" fillId="2" borderId="18" xfId="0" applyFont="1" applyFill="1" applyBorder="1" applyAlignment="1">
      <alignment horizontal="right" wrapText="1"/>
    </xf>
    <xf numFmtId="0" fontId="10" fillId="2" borderId="19" xfId="0" applyFont="1" applyFill="1" applyBorder="1" applyAlignment="1">
      <alignment horizontal="right" wrapText="1"/>
    </xf>
    <xf numFmtId="0" fontId="2" fillId="2" borderId="0"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14" fontId="10" fillId="4" borderId="17" xfId="0" applyNumberFormat="1" applyFont="1" applyFill="1" applyBorder="1" applyAlignment="1" applyProtection="1">
      <alignment horizontal="center"/>
      <protection locked="0"/>
    </xf>
    <xf numFmtId="0" fontId="5" fillId="2" borderId="18" xfId="0" applyFont="1" applyFill="1" applyBorder="1" applyAlignment="1">
      <alignment horizontal="center"/>
    </xf>
    <xf numFmtId="0" fontId="5" fillId="2" borderId="19" xfId="0" applyFont="1" applyFill="1" applyBorder="1" applyAlignment="1">
      <alignment horizontal="center"/>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5" fillId="2" borderId="15" xfId="0" applyFont="1" applyFill="1" applyBorder="1" applyAlignment="1">
      <alignment horizontal="center"/>
    </xf>
    <xf numFmtId="0" fontId="5" fillId="2" borderId="16" xfId="0" applyFont="1" applyFill="1" applyBorder="1" applyAlignment="1">
      <alignment horizontal="center"/>
    </xf>
    <xf numFmtId="2" fontId="3" fillId="2" borderId="64" xfId="0" applyNumberFormat="1" applyFont="1" applyFill="1" applyBorder="1" applyAlignment="1">
      <alignment horizontal="center"/>
    </xf>
    <xf numFmtId="2" fontId="3" fillId="2" borderId="51" xfId="0" applyNumberFormat="1"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164" fontId="5" fillId="2" borderId="18" xfId="0" applyNumberFormat="1" applyFont="1" applyFill="1" applyBorder="1" applyAlignment="1">
      <alignment horizontal="center"/>
    </xf>
    <xf numFmtId="164" fontId="5" fillId="2" borderId="18" xfId="0" applyNumberFormat="1" applyFont="1" applyFill="1" applyBorder="1" applyAlignment="1" applyProtection="1">
      <alignment horizontal="center"/>
      <protection locked="0"/>
    </xf>
    <xf numFmtId="164" fontId="5" fillId="2" borderId="10" xfId="0" applyNumberFormat="1" applyFont="1" applyFill="1" applyBorder="1" applyAlignment="1">
      <alignment horizontal="center"/>
    </xf>
    <xf numFmtId="0" fontId="6" fillId="3" borderId="64" xfId="0" applyFont="1" applyFill="1" applyBorder="1" applyAlignment="1">
      <alignment horizontal="center"/>
    </xf>
    <xf numFmtId="0" fontId="5" fillId="2" borderId="18" xfId="0" applyFont="1" applyFill="1" applyBorder="1" applyAlignment="1" applyProtection="1">
      <alignment horizontal="center"/>
      <protection locked="0"/>
    </xf>
    <xf numFmtId="0" fontId="5" fillId="4" borderId="35" xfId="0" applyFont="1" applyFill="1" applyBorder="1" applyAlignment="1" applyProtection="1">
      <alignment horizontal="center" wrapText="1"/>
      <protection locked="0"/>
    </xf>
    <xf numFmtId="0" fontId="5" fillId="4" borderId="36" xfId="0" applyFont="1" applyFill="1" applyBorder="1" applyAlignment="1" applyProtection="1">
      <alignment horizontal="center" wrapText="1"/>
      <protection locked="0"/>
    </xf>
    <xf numFmtId="164" fontId="5" fillId="2" borderId="0" xfId="0" applyNumberFormat="1" applyFont="1" applyFill="1" applyBorder="1" applyAlignment="1">
      <alignment horizontal="center"/>
    </xf>
    <xf numFmtId="0" fontId="5" fillId="4" borderId="49" xfId="0" applyFont="1" applyFill="1" applyBorder="1" applyAlignment="1" applyProtection="1">
      <alignment horizontal="center" wrapText="1"/>
      <protection locked="0"/>
    </xf>
    <xf numFmtId="0" fontId="5" fillId="4" borderId="50" xfId="0" applyFont="1" applyFill="1" applyBorder="1" applyAlignment="1" applyProtection="1">
      <alignment horizontal="center" wrapText="1"/>
      <protection locked="0"/>
    </xf>
    <xf numFmtId="0" fontId="5" fillId="2" borderId="17" xfId="0" applyFont="1" applyFill="1" applyBorder="1" applyAlignment="1" applyProtection="1">
      <alignment horizontal="center"/>
      <protection locked="0"/>
    </xf>
    <xf numFmtId="0" fontId="5" fillId="2" borderId="9" xfId="0" applyFont="1" applyFill="1" applyBorder="1" applyAlignment="1">
      <alignment horizontal="center"/>
    </xf>
    <xf numFmtId="0" fontId="5" fillId="2" borderId="17" xfId="0" applyFont="1" applyFill="1" applyBorder="1" applyAlignment="1">
      <alignment horizontal="center"/>
    </xf>
    <xf numFmtId="0" fontId="5" fillId="4" borderId="61" xfId="0" applyFont="1" applyFill="1" applyBorder="1" applyAlignment="1" applyProtection="1">
      <alignment horizontal="center" wrapText="1"/>
      <protection locked="0"/>
    </xf>
    <xf numFmtId="0" fontId="5" fillId="4" borderId="62" xfId="0" applyFont="1" applyFill="1" applyBorder="1" applyAlignment="1" applyProtection="1">
      <alignment horizontal="center" wrapText="1"/>
      <protection locked="0"/>
    </xf>
    <xf numFmtId="0" fontId="2" fillId="2" borderId="26" xfId="0" applyFont="1" applyFill="1" applyBorder="1" applyAlignment="1">
      <alignment horizontal="center"/>
    </xf>
    <xf numFmtId="0" fontId="2" fillId="2" borderId="25" xfId="0" applyFont="1" applyFill="1" applyBorder="1" applyAlignment="1">
      <alignment horizontal="center"/>
    </xf>
    <xf numFmtId="0" fontId="6" fillId="3" borderId="9" xfId="0" applyFont="1" applyFill="1" applyBorder="1" applyAlignment="1">
      <alignment horizontal="center" wrapText="1"/>
    </xf>
    <xf numFmtId="0" fontId="6" fillId="3" borderId="14" xfId="0" applyFont="1" applyFill="1" applyBorder="1" applyAlignment="1">
      <alignment horizontal="center" wrapText="1"/>
    </xf>
    <xf numFmtId="0" fontId="5" fillId="2" borderId="0" xfId="0" applyFont="1" applyFill="1" applyBorder="1" applyAlignment="1">
      <alignment horizontal="center"/>
    </xf>
    <xf numFmtId="0" fontId="5" fillId="2" borderId="12" xfId="0" applyFont="1" applyFill="1" applyBorder="1" applyAlignment="1">
      <alignment horizontal="center"/>
    </xf>
    <xf numFmtId="0" fontId="10" fillId="2" borderId="15" xfId="0" applyFont="1" applyFill="1" applyBorder="1" applyAlignment="1">
      <alignment horizontal="center"/>
    </xf>
    <xf numFmtId="0" fontId="10" fillId="2" borderId="16" xfId="0" applyFont="1" applyFill="1" applyBorder="1" applyAlignment="1">
      <alignment horizontal="center"/>
    </xf>
    <xf numFmtId="0" fontId="7" fillId="2" borderId="0" xfId="0" applyFont="1" applyFill="1" applyBorder="1" applyAlignment="1">
      <alignment horizontal="center"/>
    </xf>
    <xf numFmtId="0" fontId="7" fillId="2" borderId="15" xfId="0" applyFont="1" applyFill="1" applyBorder="1" applyAlignment="1">
      <alignment horizontal="center"/>
    </xf>
    <xf numFmtId="0" fontId="7" fillId="3" borderId="17" xfId="0" applyFont="1" applyFill="1" applyBorder="1" applyAlignment="1">
      <alignment horizontal="center"/>
    </xf>
    <xf numFmtId="0" fontId="7" fillId="3" borderId="18" xfId="0" applyFont="1" applyFill="1" applyBorder="1" applyAlignment="1">
      <alignment horizontal="center"/>
    </xf>
    <xf numFmtId="0" fontId="7" fillId="3" borderId="19" xfId="0" applyFont="1" applyFill="1" applyBorder="1" applyAlignment="1">
      <alignment horizontal="center"/>
    </xf>
    <xf numFmtId="0" fontId="7" fillId="4" borderId="27" xfId="0" applyFont="1" applyFill="1" applyBorder="1" applyAlignment="1" applyProtection="1">
      <alignment horizontal="center"/>
      <protection locked="0"/>
    </xf>
    <xf numFmtId="0" fontId="7" fillId="4" borderId="52" xfId="0" applyFont="1" applyFill="1" applyBorder="1" applyAlignment="1" applyProtection="1">
      <alignment horizontal="center"/>
      <protection locked="0"/>
    </xf>
    <xf numFmtId="0" fontId="7" fillId="3" borderId="41" xfId="0" applyFont="1" applyFill="1" applyBorder="1" applyAlignment="1">
      <alignment horizontal="center"/>
    </xf>
    <xf numFmtId="0" fontId="7" fillId="4" borderId="18" xfId="0" applyFont="1" applyFill="1" applyBorder="1" applyAlignment="1" applyProtection="1">
      <alignment horizontal="center"/>
      <protection locked="0"/>
    </xf>
    <xf numFmtId="0" fontId="7" fillId="4" borderId="19" xfId="0" applyFont="1" applyFill="1" applyBorder="1" applyAlignment="1" applyProtection="1">
      <alignment horizontal="center"/>
      <protection locked="0"/>
    </xf>
    <xf numFmtId="0" fontId="5" fillId="2" borderId="54" xfId="0" applyFont="1" applyFill="1" applyBorder="1" applyAlignment="1">
      <alignment horizontal="center" wrapText="1"/>
    </xf>
    <xf numFmtId="0" fontId="5" fillId="2" borderId="55" xfId="0" applyFont="1" applyFill="1" applyBorder="1" applyAlignment="1">
      <alignment horizontal="center" wrapText="1"/>
    </xf>
    <xf numFmtId="0" fontId="5" fillId="2" borderId="56" xfId="0" applyFont="1" applyFill="1" applyBorder="1" applyAlignment="1">
      <alignment horizontal="center" wrapText="1"/>
    </xf>
    <xf numFmtId="0" fontId="5" fillId="2" borderId="59" xfId="0" applyFont="1" applyFill="1" applyBorder="1" applyAlignment="1">
      <alignment horizontal="center" wrapText="1"/>
    </xf>
    <xf numFmtId="0" fontId="5" fillId="2" borderId="0" xfId="0" applyFont="1" applyFill="1" applyBorder="1" applyAlignment="1">
      <alignment horizontal="center" wrapText="1"/>
    </xf>
    <xf numFmtId="0" fontId="5" fillId="2" borderId="60" xfId="0" applyFont="1" applyFill="1" applyBorder="1" applyAlignment="1">
      <alignment horizontal="center" wrapText="1"/>
    </xf>
    <xf numFmtId="0" fontId="5" fillId="2" borderId="51" xfId="0" applyFont="1" applyFill="1" applyBorder="1" applyAlignment="1">
      <alignment horizontal="center" wrapText="1"/>
    </xf>
    <xf numFmtId="0" fontId="5" fillId="2" borderId="57" xfId="0" applyFont="1" applyFill="1" applyBorder="1" applyAlignment="1">
      <alignment horizontal="center" wrapText="1"/>
    </xf>
    <xf numFmtId="0" fontId="5" fillId="2" borderId="58" xfId="0" applyFont="1" applyFill="1" applyBorder="1" applyAlignment="1">
      <alignment horizontal="center" wrapText="1"/>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center"/>
    </xf>
    <xf numFmtId="0" fontId="6" fillId="3" borderId="16"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11" fillId="2" borderId="11" xfId="0" applyFont="1" applyFill="1" applyBorder="1" applyAlignment="1">
      <alignment horizontal="center"/>
    </xf>
    <xf numFmtId="0" fontId="11" fillId="2" borderId="16" xfId="0" applyFont="1" applyFill="1" applyBorder="1" applyAlignment="1">
      <alignment horizontal="center"/>
    </xf>
    <xf numFmtId="0" fontId="3" fillId="3" borderId="10" xfId="0" applyFont="1" applyFill="1" applyBorder="1" applyAlignment="1">
      <alignment horizontal="center"/>
    </xf>
    <xf numFmtId="0" fontId="3" fillId="3" borderId="15" xfId="0" applyFont="1" applyFill="1" applyBorder="1" applyAlignment="1">
      <alignment horizontal="center"/>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7" fillId="3" borderId="32" xfId="0" applyFont="1" applyFill="1" applyBorder="1" applyAlignment="1">
      <alignment horizontal="center"/>
    </xf>
    <xf numFmtId="0" fontId="7" fillId="3" borderId="34" xfId="0" applyFont="1" applyFill="1" applyBorder="1" applyAlignment="1">
      <alignment horizontal="center"/>
    </xf>
    <xf numFmtId="0" fontId="7" fillId="3" borderId="14" xfId="0" applyFont="1" applyFill="1" applyBorder="1" applyAlignment="1">
      <alignment horizontal="center"/>
    </xf>
    <xf numFmtId="0" fontId="7" fillId="3" borderId="16" xfId="0" applyFont="1" applyFill="1" applyBorder="1" applyAlignment="1">
      <alignment horizontal="center"/>
    </xf>
    <xf numFmtId="0" fontId="7" fillId="0" borderId="17" xfId="0" applyFont="1" applyFill="1" applyBorder="1" applyAlignment="1">
      <alignment horizontal="left"/>
    </xf>
    <xf numFmtId="0" fontId="7" fillId="0" borderId="18" xfId="0" applyFont="1" applyFill="1" applyBorder="1" applyAlignment="1">
      <alignment horizontal="left"/>
    </xf>
    <xf numFmtId="0" fontId="7" fillId="0" borderId="19" xfId="0" applyFont="1" applyFill="1" applyBorder="1" applyAlignment="1">
      <alignment horizontal="left"/>
    </xf>
    <xf numFmtId="2" fontId="7" fillId="4" borderId="17" xfId="0" applyNumberFormat="1" applyFont="1" applyFill="1" applyBorder="1" applyAlignment="1" applyProtection="1">
      <alignment horizontal="center"/>
      <protection locked="0"/>
    </xf>
    <xf numFmtId="2" fontId="7" fillId="4" borderId="19" xfId="0" applyNumberFormat="1" applyFont="1" applyFill="1" applyBorder="1" applyAlignment="1" applyProtection="1">
      <alignment horizontal="center"/>
      <protection locked="0"/>
    </xf>
    <xf numFmtId="2" fontId="7" fillId="0" borderId="17" xfId="0" applyNumberFormat="1" applyFont="1" applyFill="1" applyBorder="1" applyAlignment="1">
      <alignment horizontal="center"/>
    </xf>
    <xf numFmtId="0" fontId="7" fillId="0" borderId="19" xfId="0" applyFont="1" applyFill="1" applyBorder="1" applyAlignment="1">
      <alignment horizontal="center"/>
    </xf>
    <xf numFmtId="2" fontId="7" fillId="2" borderId="17" xfId="0" applyNumberFormat="1" applyFont="1" applyFill="1" applyBorder="1" applyAlignment="1">
      <alignment horizontal="center"/>
    </xf>
    <xf numFmtId="2" fontId="7" fillId="2" borderId="19" xfId="0" applyNumberFormat="1"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33" xfId="0" applyFont="1" applyFill="1" applyBorder="1" applyAlignment="1">
      <alignment horizontal="center"/>
    </xf>
    <xf numFmtId="0" fontId="7" fillId="2" borderId="33" xfId="0" applyFont="1" applyFill="1" applyBorder="1" applyAlignment="1">
      <alignment horizontal="left"/>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2" borderId="17" xfId="0" applyFont="1" applyFill="1" applyBorder="1" applyAlignment="1">
      <alignment horizontal="left"/>
    </xf>
    <xf numFmtId="0" fontId="15" fillId="2" borderId="18" xfId="0" applyFont="1" applyFill="1" applyBorder="1" applyAlignment="1">
      <alignment horizontal="left"/>
    </xf>
    <xf numFmtId="0" fontId="15" fillId="2" borderId="19" xfId="0" applyFont="1" applyFill="1" applyBorder="1" applyAlignment="1">
      <alignment horizontal="left"/>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2" fontId="7" fillId="2" borderId="46" xfId="0" applyNumberFormat="1"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15" fillId="0" borderId="17" xfId="0" applyFont="1" applyFill="1" applyBorder="1" applyAlignment="1">
      <alignment horizontal="left"/>
    </xf>
    <xf numFmtId="0" fontId="15" fillId="0" borderId="18" xfId="0" applyFont="1" applyFill="1" applyBorder="1" applyAlignment="1">
      <alignment horizontal="left"/>
    </xf>
    <xf numFmtId="0" fontId="15" fillId="0" borderId="19" xfId="0" applyFont="1" applyFill="1" applyBorder="1" applyAlignment="1">
      <alignment horizontal="left"/>
    </xf>
    <xf numFmtId="0" fontId="7" fillId="0" borderId="17" xfId="0" applyFont="1" applyFill="1" applyBorder="1" applyAlignment="1">
      <alignment horizontal="center"/>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2" fontId="20" fillId="2" borderId="46" xfId="0" applyNumberFormat="1"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48" xfId="0" applyFont="1" applyFill="1" applyBorder="1" applyAlignment="1">
      <alignment horizontal="center" vertical="center"/>
    </xf>
    <xf numFmtId="0" fontId="0" fillId="2" borderId="10" xfId="0" applyFill="1" applyBorder="1" applyAlignment="1">
      <alignment horizontal="center" wrapText="1"/>
    </xf>
    <xf numFmtId="0" fontId="7" fillId="3" borderId="17" xfId="0" applyFont="1" applyFill="1" applyBorder="1" applyAlignment="1">
      <alignment horizontal="center" wrapText="1"/>
    </xf>
    <xf numFmtId="0" fontId="7" fillId="3" borderId="18" xfId="0" applyFont="1" applyFill="1" applyBorder="1" applyAlignment="1">
      <alignment horizontal="center" wrapText="1"/>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9" xfId="0" applyFont="1" applyFill="1" applyBorder="1" applyAlignment="1">
      <alignment horizontal="center" wrapText="1"/>
    </xf>
    <xf numFmtId="0" fontId="7" fillId="2" borderId="17" xfId="0" applyFont="1" applyFill="1" applyBorder="1" applyAlignment="1">
      <alignment horizontal="right"/>
    </xf>
    <xf numFmtId="0" fontId="7" fillId="2" borderId="18" xfId="0" applyFont="1" applyFill="1" applyBorder="1" applyAlignment="1">
      <alignment horizontal="right"/>
    </xf>
    <xf numFmtId="14" fontId="7" fillId="4" borderId="17" xfId="0" applyNumberFormat="1" applyFont="1" applyFill="1" applyBorder="1" applyAlignment="1" applyProtection="1">
      <alignment horizontal="center"/>
      <protection locked="0"/>
    </xf>
    <xf numFmtId="0" fontId="7" fillId="2" borderId="20" xfId="0" applyFont="1" applyFill="1" applyBorder="1" applyAlignment="1">
      <alignment horizontal="center"/>
    </xf>
    <xf numFmtId="0" fontId="7" fillId="3" borderId="20" xfId="0" applyFont="1" applyFill="1" applyBorder="1" applyAlignment="1">
      <alignment horizontal="center"/>
    </xf>
    <xf numFmtId="166" fontId="7" fillId="0" borderId="20" xfId="0" applyNumberFormat="1" applyFont="1" applyFill="1" applyBorder="1" applyAlignment="1">
      <alignment horizontal="center"/>
    </xf>
    <xf numFmtId="0" fontId="7" fillId="2" borderId="0" xfId="0" applyFont="1" applyFill="1" applyBorder="1" applyAlignment="1">
      <alignment horizontal="left"/>
    </xf>
    <xf numFmtId="0" fontId="7" fillId="0" borderId="20" xfId="0" applyFont="1"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24" xfId="0" applyFill="1" applyBorder="1" applyAlignment="1">
      <alignment horizontal="center"/>
    </xf>
  </cellXfs>
  <cellStyles count="2">
    <cellStyle name="Comma" xfId="1" builtinId="3"/>
    <cellStyle name="Normal" xfId="0" builtinId="0"/>
  </cellStyles>
  <dxfs count="4">
    <dxf>
      <fill>
        <patternFill>
          <bgColor theme="9" tint="0.59996337778862885"/>
        </patternFill>
      </fill>
    </dxf>
    <dxf>
      <fill>
        <patternFill>
          <bgColor rgb="FFFFA7A7"/>
        </patternFill>
      </fill>
    </dxf>
    <dxf>
      <fill>
        <patternFill>
          <bgColor theme="9" tint="0.59996337778862885"/>
        </patternFill>
      </fill>
    </dxf>
    <dxf>
      <fill>
        <patternFill>
          <bgColor rgb="FFFF9999"/>
        </patternFill>
      </fill>
    </dxf>
  </dxfs>
  <tableStyles count="0" defaultTableStyle="TableStyleMedium2" defaultPivotStyle="PivotStyleLight16"/>
  <colors>
    <mruColors>
      <color rgb="FFFF9999"/>
      <color rgb="FFFFA7A7"/>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85000"/>
                    <a:lumOff val="15000"/>
                  </a:schemeClr>
                </a:solidFill>
                <a:latin typeface="+mn-lt"/>
                <a:ea typeface="+mn-ea"/>
                <a:cs typeface="+mn-cs"/>
              </a:defRPr>
            </a:pPr>
            <a:r>
              <a:rPr lang="en-US" sz="1400" b="1">
                <a:solidFill>
                  <a:schemeClr val="tx1">
                    <a:lumMod val="85000"/>
                    <a:lumOff val="15000"/>
                  </a:schemeClr>
                </a:solidFill>
              </a:rPr>
              <a:t>Total Domestic Demand</a:t>
            </a:r>
          </a:p>
        </c:rich>
      </c:tx>
      <c:overlay val="0"/>
      <c:spPr>
        <a:solidFill>
          <a:schemeClr val="bg1"/>
        </a:solidFill>
        <a:ln>
          <a:noFill/>
        </a:ln>
        <a:effectLst/>
      </c:spPr>
      <c:txPr>
        <a:bodyPr rot="0" spcFirstLastPara="1" vertOverflow="ellipsis" vert="horz" wrap="square" anchor="ctr" anchorCtr="1"/>
        <a:lstStyle/>
        <a:p>
          <a:pPr>
            <a:defRPr sz="1400" b="1" i="0" u="none" strike="noStrike" kern="1200" spc="0" baseline="0">
              <a:solidFill>
                <a:schemeClr val="tx1">
                  <a:lumMod val="85000"/>
                  <a:lumOff val="15000"/>
                </a:schemeClr>
              </a:solidFill>
              <a:latin typeface="+mn-lt"/>
              <a:ea typeface="+mn-ea"/>
              <a:cs typeface="+mn-cs"/>
            </a:defRPr>
          </a:pPr>
          <a:endParaRPr lang="en-US"/>
        </a:p>
      </c:txPr>
    </c:title>
    <c:autoTitleDeleted val="0"/>
    <c:plotArea>
      <c:layout/>
      <c:scatterChart>
        <c:scatterStyle val="smoothMarker"/>
        <c:varyColors val="0"/>
        <c:ser>
          <c:idx val="0"/>
          <c:order val="0"/>
          <c:tx>
            <c:v>Demand Calculation - Flush Tanks </c:v>
          </c:tx>
          <c:spPr>
            <a:ln w="19050" cap="rnd">
              <a:solidFill>
                <a:schemeClr val="accent1">
                  <a:lumMod val="60000"/>
                  <a:lumOff val="40000"/>
                </a:schemeClr>
              </a:solidFill>
              <a:prstDash val="solid"/>
              <a:round/>
            </a:ln>
            <a:effectLst/>
          </c:spPr>
          <c:marker>
            <c:symbol val="square"/>
            <c:size val="4"/>
            <c:spPr>
              <a:solidFill>
                <a:schemeClr val="accent1">
                  <a:lumMod val="40000"/>
                  <a:lumOff val="60000"/>
                </a:schemeClr>
              </a:solidFill>
              <a:ln w="9525">
                <a:solidFill>
                  <a:schemeClr val="accent1">
                    <a:lumMod val="60000"/>
                    <a:lumOff val="40000"/>
                  </a:schemeClr>
                </a:solidFill>
              </a:ln>
              <a:effectLst/>
            </c:spPr>
          </c:marker>
          <c:xVal>
            <c:numRef>
              <c:f>'Demand Interpolation (hidden)'!$B$12:$B$63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25</c:v>
                </c:pt>
                <c:pt idx="21">
                  <c:v>30</c:v>
                </c:pt>
                <c:pt idx="22">
                  <c:v>35</c:v>
                </c:pt>
                <c:pt idx="23">
                  <c:v>40</c:v>
                </c:pt>
                <c:pt idx="24">
                  <c:v>45</c:v>
                </c:pt>
                <c:pt idx="25">
                  <c:v>50</c:v>
                </c:pt>
                <c:pt idx="26">
                  <c:v>60</c:v>
                </c:pt>
                <c:pt idx="27">
                  <c:v>70</c:v>
                </c:pt>
                <c:pt idx="28">
                  <c:v>80</c:v>
                </c:pt>
                <c:pt idx="29">
                  <c:v>90</c:v>
                </c:pt>
                <c:pt idx="30">
                  <c:v>100</c:v>
                </c:pt>
                <c:pt idx="31">
                  <c:v>120</c:v>
                </c:pt>
                <c:pt idx="32">
                  <c:v>140</c:v>
                </c:pt>
                <c:pt idx="33">
                  <c:v>160</c:v>
                </c:pt>
                <c:pt idx="34">
                  <c:v>180</c:v>
                </c:pt>
                <c:pt idx="35">
                  <c:v>200</c:v>
                </c:pt>
                <c:pt idx="36">
                  <c:v>225</c:v>
                </c:pt>
                <c:pt idx="37">
                  <c:v>250</c:v>
                </c:pt>
                <c:pt idx="38">
                  <c:v>275</c:v>
                </c:pt>
                <c:pt idx="39">
                  <c:v>300</c:v>
                </c:pt>
                <c:pt idx="40">
                  <c:v>400</c:v>
                </c:pt>
                <c:pt idx="41">
                  <c:v>500</c:v>
                </c:pt>
                <c:pt idx="42">
                  <c:v>750</c:v>
                </c:pt>
                <c:pt idx="43" formatCode="_(* #,##0_);_(* \(#,##0\);_(* &quot;-&quot;??_);_(@_)">
                  <c:v>1000</c:v>
                </c:pt>
                <c:pt idx="44" formatCode="_(* #,##0_);_(* \(#,##0\);_(* &quot;-&quot;??_);_(@_)">
                  <c:v>1250</c:v>
                </c:pt>
                <c:pt idx="45" formatCode="_(* #,##0_);_(* \(#,##0\);_(* &quot;-&quot;??_);_(@_)">
                  <c:v>1500</c:v>
                </c:pt>
                <c:pt idx="46" formatCode="_(* #,##0_);_(* \(#,##0\);_(* &quot;-&quot;??_);_(@_)">
                  <c:v>1750</c:v>
                </c:pt>
                <c:pt idx="47" formatCode="_(* #,##0_);_(* \(#,##0\);_(* &quot;-&quot;??_);_(@_)">
                  <c:v>2000</c:v>
                </c:pt>
                <c:pt idx="48" formatCode="_(* #,##0_);_(* \(#,##0\);_(* &quot;-&quot;??_);_(@_)">
                  <c:v>2500</c:v>
                </c:pt>
                <c:pt idx="49" formatCode="_(* #,##0_);_(* \(#,##0\);_(* &quot;-&quot;??_);_(@_)">
                  <c:v>3000</c:v>
                </c:pt>
                <c:pt idx="50" formatCode="_(* #,##0_);_(* \(#,##0\);_(* &quot;-&quot;??_);_(@_)">
                  <c:v>4000</c:v>
                </c:pt>
                <c:pt idx="51" formatCode="_(* #,##0_);_(* \(#,##0\);_(* &quot;-&quot;??_);_(@_)">
                  <c:v>5000</c:v>
                </c:pt>
              </c:numCache>
            </c:numRef>
          </c:xVal>
          <c:yVal>
            <c:numRef>
              <c:f>'Demand Interpolation (hidden)'!$C$12:$C$63</c:f>
              <c:numCache>
                <c:formatCode>0.0</c:formatCode>
                <c:ptCount val="52"/>
                <c:pt idx="0">
                  <c:v>3</c:v>
                </c:pt>
                <c:pt idx="1">
                  <c:v>5</c:v>
                </c:pt>
                <c:pt idx="2">
                  <c:v>6.5</c:v>
                </c:pt>
                <c:pt idx="3">
                  <c:v>8</c:v>
                </c:pt>
                <c:pt idx="4">
                  <c:v>9.4</c:v>
                </c:pt>
                <c:pt idx="5">
                  <c:v>10.7</c:v>
                </c:pt>
                <c:pt idx="6">
                  <c:v>11.8</c:v>
                </c:pt>
                <c:pt idx="7">
                  <c:v>12.8</c:v>
                </c:pt>
                <c:pt idx="8">
                  <c:v>13.7</c:v>
                </c:pt>
                <c:pt idx="9">
                  <c:v>14.6</c:v>
                </c:pt>
                <c:pt idx="10">
                  <c:v>15.4</c:v>
                </c:pt>
                <c:pt idx="11">
                  <c:v>16</c:v>
                </c:pt>
                <c:pt idx="12">
                  <c:v>16.5</c:v>
                </c:pt>
                <c:pt idx="13">
                  <c:v>17</c:v>
                </c:pt>
                <c:pt idx="14">
                  <c:v>17.5</c:v>
                </c:pt>
                <c:pt idx="15">
                  <c:v>18</c:v>
                </c:pt>
                <c:pt idx="16">
                  <c:v>18.399999999999999</c:v>
                </c:pt>
                <c:pt idx="17">
                  <c:v>18.8</c:v>
                </c:pt>
                <c:pt idx="18">
                  <c:v>19.2</c:v>
                </c:pt>
                <c:pt idx="19">
                  <c:v>19.600000000000001</c:v>
                </c:pt>
                <c:pt idx="20">
                  <c:v>21.5</c:v>
                </c:pt>
                <c:pt idx="21">
                  <c:v>23.3</c:v>
                </c:pt>
                <c:pt idx="22">
                  <c:v>24.9</c:v>
                </c:pt>
                <c:pt idx="23">
                  <c:v>26.3</c:v>
                </c:pt>
                <c:pt idx="24">
                  <c:v>27.7</c:v>
                </c:pt>
                <c:pt idx="25">
                  <c:v>29.1</c:v>
                </c:pt>
                <c:pt idx="26">
                  <c:v>32</c:v>
                </c:pt>
                <c:pt idx="27">
                  <c:v>35</c:v>
                </c:pt>
                <c:pt idx="28">
                  <c:v>38</c:v>
                </c:pt>
                <c:pt idx="29">
                  <c:v>41</c:v>
                </c:pt>
                <c:pt idx="30">
                  <c:v>43.5</c:v>
                </c:pt>
                <c:pt idx="31">
                  <c:v>48</c:v>
                </c:pt>
                <c:pt idx="32">
                  <c:v>52.5</c:v>
                </c:pt>
                <c:pt idx="33">
                  <c:v>57</c:v>
                </c:pt>
                <c:pt idx="34">
                  <c:v>61</c:v>
                </c:pt>
                <c:pt idx="35">
                  <c:v>65</c:v>
                </c:pt>
                <c:pt idx="36">
                  <c:v>70</c:v>
                </c:pt>
                <c:pt idx="37">
                  <c:v>75</c:v>
                </c:pt>
                <c:pt idx="38">
                  <c:v>80</c:v>
                </c:pt>
                <c:pt idx="39">
                  <c:v>85</c:v>
                </c:pt>
                <c:pt idx="40">
                  <c:v>105</c:v>
                </c:pt>
                <c:pt idx="41">
                  <c:v>124</c:v>
                </c:pt>
                <c:pt idx="42">
                  <c:v>170</c:v>
                </c:pt>
                <c:pt idx="43">
                  <c:v>208</c:v>
                </c:pt>
                <c:pt idx="44">
                  <c:v>239</c:v>
                </c:pt>
                <c:pt idx="45">
                  <c:v>269</c:v>
                </c:pt>
                <c:pt idx="46">
                  <c:v>297</c:v>
                </c:pt>
                <c:pt idx="47">
                  <c:v>325</c:v>
                </c:pt>
                <c:pt idx="48">
                  <c:v>380</c:v>
                </c:pt>
                <c:pt idx="49">
                  <c:v>433</c:v>
                </c:pt>
                <c:pt idx="50">
                  <c:v>525</c:v>
                </c:pt>
                <c:pt idx="51">
                  <c:v>593</c:v>
                </c:pt>
              </c:numCache>
            </c:numRef>
          </c:yVal>
          <c:smooth val="1"/>
          <c:extLst>
            <c:ext xmlns:c16="http://schemas.microsoft.com/office/drawing/2014/chart" uri="{C3380CC4-5D6E-409C-BE32-E72D297353CC}">
              <c16:uniqueId val="{00000007-A8F8-44CD-B623-EB1057CFCA89}"/>
            </c:ext>
          </c:extLst>
        </c:ser>
        <c:ser>
          <c:idx val="1"/>
          <c:order val="1"/>
          <c:tx>
            <c:v>Demand Calculation - Flushometer Valves </c:v>
          </c:tx>
          <c:spPr>
            <a:ln w="19050" cap="rnd">
              <a:solidFill>
                <a:schemeClr val="bg2">
                  <a:lumMod val="50000"/>
                  <a:alpha val="70000"/>
                </a:schemeClr>
              </a:solidFill>
              <a:round/>
            </a:ln>
            <a:effectLst/>
          </c:spPr>
          <c:marker>
            <c:symbol val="triangle"/>
            <c:size val="4"/>
            <c:spPr>
              <a:solidFill>
                <a:schemeClr val="bg2">
                  <a:lumMod val="50000"/>
                </a:schemeClr>
              </a:solidFill>
              <a:ln w="9525">
                <a:solidFill>
                  <a:schemeClr val="bg2">
                    <a:lumMod val="50000"/>
                  </a:schemeClr>
                </a:solidFill>
              </a:ln>
              <a:effectLst/>
            </c:spPr>
          </c:marker>
          <c:xVal>
            <c:numRef>
              <c:f>'Demand Interpolation (hidden)'!$F$12:$F$63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25</c:v>
                </c:pt>
                <c:pt idx="21">
                  <c:v>30</c:v>
                </c:pt>
                <c:pt idx="22">
                  <c:v>35</c:v>
                </c:pt>
                <c:pt idx="23">
                  <c:v>40</c:v>
                </c:pt>
                <c:pt idx="24">
                  <c:v>45</c:v>
                </c:pt>
                <c:pt idx="25">
                  <c:v>50</c:v>
                </c:pt>
                <c:pt idx="26">
                  <c:v>60</c:v>
                </c:pt>
                <c:pt idx="27">
                  <c:v>70</c:v>
                </c:pt>
                <c:pt idx="28">
                  <c:v>80</c:v>
                </c:pt>
                <c:pt idx="29">
                  <c:v>90</c:v>
                </c:pt>
                <c:pt idx="30">
                  <c:v>100</c:v>
                </c:pt>
                <c:pt idx="31">
                  <c:v>120</c:v>
                </c:pt>
                <c:pt idx="32">
                  <c:v>140</c:v>
                </c:pt>
                <c:pt idx="33">
                  <c:v>160</c:v>
                </c:pt>
                <c:pt idx="34">
                  <c:v>180</c:v>
                </c:pt>
                <c:pt idx="35">
                  <c:v>200</c:v>
                </c:pt>
                <c:pt idx="36">
                  <c:v>225</c:v>
                </c:pt>
                <c:pt idx="37">
                  <c:v>250</c:v>
                </c:pt>
                <c:pt idx="38">
                  <c:v>275</c:v>
                </c:pt>
                <c:pt idx="39">
                  <c:v>300</c:v>
                </c:pt>
                <c:pt idx="40">
                  <c:v>400</c:v>
                </c:pt>
                <c:pt idx="41">
                  <c:v>500</c:v>
                </c:pt>
                <c:pt idx="42">
                  <c:v>750</c:v>
                </c:pt>
                <c:pt idx="43" formatCode="_(* #,##0_);_(* \(#,##0\);_(* &quot;-&quot;??_);_(@_)">
                  <c:v>1000</c:v>
                </c:pt>
                <c:pt idx="44" formatCode="_(* #,##0_);_(* \(#,##0\);_(* &quot;-&quot;??_);_(@_)">
                  <c:v>1250</c:v>
                </c:pt>
                <c:pt idx="45" formatCode="_(* #,##0_);_(* \(#,##0\);_(* &quot;-&quot;??_);_(@_)">
                  <c:v>1500</c:v>
                </c:pt>
                <c:pt idx="46" formatCode="_(* #,##0_);_(* \(#,##0\);_(* &quot;-&quot;??_);_(@_)">
                  <c:v>1750</c:v>
                </c:pt>
                <c:pt idx="47" formatCode="_(* #,##0_);_(* \(#,##0\);_(* &quot;-&quot;??_);_(@_)">
                  <c:v>2000</c:v>
                </c:pt>
                <c:pt idx="48" formatCode="_(* #,##0_);_(* \(#,##0\);_(* &quot;-&quot;??_);_(@_)">
                  <c:v>2500</c:v>
                </c:pt>
                <c:pt idx="49" formatCode="_(* #,##0_);_(* \(#,##0\);_(* &quot;-&quot;??_);_(@_)">
                  <c:v>3000</c:v>
                </c:pt>
                <c:pt idx="50" formatCode="_(* #,##0_);_(* \(#,##0\);_(* &quot;-&quot;??_);_(@_)">
                  <c:v>4000</c:v>
                </c:pt>
                <c:pt idx="51" formatCode="_(* #,##0_);_(* \(#,##0\);_(* &quot;-&quot;??_);_(@_)">
                  <c:v>5000</c:v>
                </c:pt>
              </c:numCache>
            </c:numRef>
          </c:xVal>
          <c:yVal>
            <c:numRef>
              <c:f>'Demand Interpolation (hidden)'!$G$12:$G$63</c:f>
              <c:numCache>
                <c:formatCode>General</c:formatCode>
                <c:ptCount val="52"/>
                <c:pt idx="0">
                  <c:v>0</c:v>
                </c:pt>
                <c:pt idx="1">
                  <c:v>0</c:v>
                </c:pt>
                <c:pt idx="2">
                  <c:v>0</c:v>
                </c:pt>
                <c:pt idx="3">
                  <c:v>0</c:v>
                </c:pt>
                <c:pt idx="4" formatCode="0.0">
                  <c:v>15</c:v>
                </c:pt>
                <c:pt idx="5" formatCode="0.0">
                  <c:v>17.399999999999999</c:v>
                </c:pt>
                <c:pt idx="6" formatCode="0.0">
                  <c:v>19.8</c:v>
                </c:pt>
                <c:pt idx="7" formatCode="0.0">
                  <c:v>22.2</c:v>
                </c:pt>
                <c:pt idx="8" formatCode="0.0">
                  <c:v>24.6</c:v>
                </c:pt>
                <c:pt idx="9" formatCode="0.0">
                  <c:v>27</c:v>
                </c:pt>
                <c:pt idx="10" formatCode="0.0">
                  <c:v>27.8</c:v>
                </c:pt>
                <c:pt idx="11" formatCode="0.0">
                  <c:v>28.6</c:v>
                </c:pt>
                <c:pt idx="12" formatCode="0.0">
                  <c:v>29.4</c:v>
                </c:pt>
                <c:pt idx="13" formatCode="0.0">
                  <c:v>30.2</c:v>
                </c:pt>
                <c:pt idx="14" formatCode="0.0">
                  <c:v>31</c:v>
                </c:pt>
                <c:pt idx="15" formatCode="0.0">
                  <c:v>31.8</c:v>
                </c:pt>
                <c:pt idx="16" formatCode="0.0">
                  <c:v>32.6</c:v>
                </c:pt>
                <c:pt idx="17" formatCode="0.0">
                  <c:v>33.4</c:v>
                </c:pt>
                <c:pt idx="18" formatCode="0.0">
                  <c:v>34.200000000000003</c:v>
                </c:pt>
                <c:pt idx="19" formatCode="0.0">
                  <c:v>35</c:v>
                </c:pt>
                <c:pt idx="20" formatCode="0.0">
                  <c:v>38</c:v>
                </c:pt>
                <c:pt idx="21" formatCode="0.0">
                  <c:v>42</c:v>
                </c:pt>
                <c:pt idx="22" formatCode="0.0">
                  <c:v>44</c:v>
                </c:pt>
                <c:pt idx="23" formatCode="0.0">
                  <c:v>46</c:v>
                </c:pt>
                <c:pt idx="24" formatCode="0.0">
                  <c:v>48</c:v>
                </c:pt>
                <c:pt idx="25" formatCode="0.0">
                  <c:v>50</c:v>
                </c:pt>
                <c:pt idx="26" formatCode="0.0">
                  <c:v>54</c:v>
                </c:pt>
                <c:pt idx="27" formatCode="0.0">
                  <c:v>58</c:v>
                </c:pt>
                <c:pt idx="28" formatCode="0.0">
                  <c:v>61.2</c:v>
                </c:pt>
                <c:pt idx="29" formatCode="0.0">
                  <c:v>64.3</c:v>
                </c:pt>
                <c:pt idx="30" formatCode="0.0">
                  <c:v>67.5</c:v>
                </c:pt>
                <c:pt idx="31" formatCode="0.0">
                  <c:v>73</c:v>
                </c:pt>
                <c:pt idx="32" formatCode="0.0">
                  <c:v>77</c:v>
                </c:pt>
                <c:pt idx="33" formatCode="0.0">
                  <c:v>81</c:v>
                </c:pt>
                <c:pt idx="34" formatCode="0.0">
                  <c:v>85.5</c:v>
                </c:pt>
                <c:pt idx="35" formatCode="0.0">
                  <c:v>90</c:v>
                </c:pt>
                <c:pt idx="36" formatCode="0.0">
                  <c:v>95.5</c:v>
                </c:pt>
                <c:pt idx="37" formatCode="0.0">
                  <c:v>101</c:v>
                </c:pt>
                <c:pt idx="38" formatCode="0.0">
                  <c:v>104.5</c:v>
                </c:pt>
                <c:pt idx="39" formatCode="0.0">
                  <c:v>108</c:v>
                </c:pt>
                <c:pt idx="40" formatCode="0.0">
                  <c:v>127</c:v>
                </c:pt>
                <c:pt idx="41" formatCode="0.0">
                  <c:v>143</c:v>
                </c:pt>
                <c:pt idx="42" formatCode="0.0">
                  <c:v>177</c:v>
                </c:pt>
                <c:pt idx="43" formatCode="0.0">
                  <c:v>208</c:v>
                </c:pt>
                <c:pt idx="44" formatCode="0.0">
                  <c:v>239</c:v>
                </c:pt>
                <c:pt idx="45" formatCode="0.0">
                  <c:v>269</c:v>
                </c:pt>
                <c:pt idx="46" formatCode="0.0">
                  <c:v>297</c:v>
                </c:pt>
                <c:pt idx="47" formatCode="0.0">
                  <c:v>325</c:v>
                </c:pt>
                <c:pt idx="48" formatCode="0.0">
                  <c:v>380</c:v>
                </c:pt>
                <c:pt idx="49" formatCode="0.0">
                  <c:v>433</c:v>
                </c:pt>
                <c:pt idx="50" formatCode="0.0">
                  <c:v>525</c:v>
                </c:pt>
                <c:pt idx="51" formatCode="0.0">
                  <c:v>593</c:v>
                </c:pt>
              </c:numCache>
            </c:numRef>
          </c:yVal>
          <c:smooth val="1"/>
          <c:extLst>
            <c:ext xmlns:c16="http://schemas.microsoft.com/office/drawing/2014/chart" uri="{C3380CC4-5D6E-409C-BE32-E72D297353CC}">
              <c16:uniqueId val="{00000002-B9B3-43BD-AFEA-A131D4831FD2}"/>
            </c:ext>
          </c:extLst>
        </c:ser>
        <c:dLbls>
          <c:showLegendKey val="0"/>
          <c:showVal val="0"/>
          <c:showCatName val="0"/>
          <c:showSerName val="0"/>
          <c:showPercent val="0"/>
          <c:showBubbleSize val="0"/>
        </c:dLbls>
        <c:axId val="674773528"/>
        <c:axId val="674775824"/>
      </c:scatterChart>
      <c:valAx>
        <c:axId val="674773528"/>
        <c:scaling>
          <c:orientation val="minMax"/>
        </c:scaling>
        <c:delete val="0"/>
        <c:axPos val="b"/>
        <c:majorGridlines>
          <c:spPr>
            <a:ln w="9525" cap="flat" cmpd="sng" algn="ctr">
              <a:solidFill>
                <a:schemeClr val="accent1">
                  <a:lumMod val="20000"/>
                  <a:lumOff val="80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Total Water Service Fixture Units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775824"/>
        <c:crosses val="autoZero"/>
        <c:crossBetween val="midCat"/>
      </c:valAx>
      <c:valAx>
        <c:axId val="674775824"/>
        <c:scaling>
          <c:orientation val="minMax"/>
          <c:min val="0"/>
        </c:scaling>
        <c:delete val="0"/>
        <c:axPos val="l"/>
        <c:majorGridlines>
          <c:spPr>
            <a:ln w="12700" cap="flat" cmpd="sng" algn="ctr">
              <a:solidFill>
                <a:schemeClr val="accent1">
                  <a:lumMod val="60000"/>
                  <a:lumOff val="40000"/>
                </a:schemeClr>
              </a:solidFill>
              <a:round/>
            </a:ln>
            <a:effectLst/>
          </c:spPr>
        </c:majorGridlines>
        <c:minorGridlines>
          <c:spPr>
            <a:ln w="9525" cap="flat" cmpd="sng" algn="ctr">
              <a:solidFill>
                <a:schemeClr val="accent1">
                  <a:lumMod val="20000"/>
                  <a:lumOff val="80000"/>
                </a:schemeClr>
              </a:solidFill>
              <a:round/>
            </a:ln>
            <a:effectLst/>
          </c:spPr>
        </c:min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Domestic Demand, gpm</a:t>
                </a:r>
              </a:p>
            </c:rich>
          </c:tx>
          <c:layout>
            <c:manualLayout>
              <c:xMode val="edge"/>
              <c:yMode val="edge"/>
              <c:x val="1.7643352236925015E-2"/>
              <c:y val="0.4352068387709714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773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r>
              <a:rPr lang="en-US" sz="1600" b="1">
                <a:solidFill>
                  <a:schemeClr val="tx1">
                    <a:lumMod val="75000"/>
                    <a:lumOff val="25000"/>
                  </a:schemeClr>
                </a:solidFill>
              </a:rPr>
              <a:t>Total Domestic</a:t>
            </a:r>
            <a:r>
              <a:rPr lang="en-US" sz="1600" b="1" baseline="0">
                <a:solidFill>
                  <a:schemeClr val="tx1">
                    <a:lumMod val="75000"/>
                    <a:lumOff val="25000"/>
                  </a:schemeClr>
                </a:solidFill>
              </a:rPr>
              <a:t> Demand</a:t>
            </a:r>
          </a:p>
        </c:rich>
      </c:tx>
      <c:layout>
        <c:manualLayout>
          <c:xMode val="edge"/>
          <c:yMode val="edge"/>
          <c:x val="0.29302803850918563"/>
          <c:y val="1.5771777005287271E-2"/>
        </c:manualLayout>
      </c:layout>
      <c:overlay val="0"/>
      <c:spPr>
        <a:solidFill>
          <a:schemeClr val="bg1"/>
        </a:solidFill>
        <a:ln>
          <a:noFill/>
        </a:ln>
        <a:effectLst/>
      </c:spPr>
      <c:txPr>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endParaRPr lang="en-US"/>
        </a:p>
      </c:txPr>
    </c:title>
    <c:autoTitleDeleted val="0"/>
    <c:plotArea>
      <c:layout/>
      <c:scatterChart>
        <c:scatterStyle val="smoothMarker"/>
        <c:varyColors val="0"/>
        <c:ser>
          <c:idx val="0"/>
          <c:order val="0"/>
          <c:tx>
            <c:v>Demand Calculation -Flush Valves</c:v>
          </c:tx>
          <c:spPr>
            <a:ln w="19050" cap="rnd">
              <a:solidFill>
                <a:schemeClr val="accent1">
                  <a:lumMod val="60000"/>
                  <a:lumOff val="40000"/>
                </a:schemeClr>
              </a:solidFill>
              <a:prstDash val="solid"/>
              <a:round/>
            </a:ln>
            <a:effectLst/>
          </c:spPr>
          <c:marker>
            <c:symbol val="circle"/>
            <c:size val="5"/>
            <c:spPr>
              <a:solidFill>
                <a:schemeClr val="accent1">
                  <a:lumMod val="40000"/>
                  <a:lumOff val="60000"/>
                </a:schemeClr>
              </a:solidFill>
              <a:ln w="9525">
                <a:solidFill>
                  <a:schemeClr val="accent1">
                    <a:lumMod val="60000"/>
                    <a:lumOff val="40000"/>
                  </a:schemeClr>
                </a:solidFill>
              </a:ln>
              <a:effectLst/>
            </c:spPr>
          </c:marker>
          <c:trendline>
            <c:name>Trendline</c:name>
            <c:spPr>
              <a:ln w="19050" cap="rnd">
                <a:solidFill>
                  <a:schemeClr val="accent1"/>
                </a:solidFill>
                <a:prstDash val="sysDot"/>
                <a:tailEnd type="oval" w="sm" len="sm"/>
              </a:ln>
              <a:effectLst/>
            </c:spPr>
            <c:trendlineType val="poly"/>
            <c:order val="2"/>
            <c:forward val="1000"/>
            <c:dispRSqr val="0"/>
            <c:dispEq val="1"/>
            <c:trendlineLbl>
              <c:layout>
                <c:manualLayout>
                  <c:x val="0.12318560134289074"/>
                  <c:y val="0.46123896085330501"/>
                </c:manualLayout>
              </c:layout>
              <c:numFmt formatCode="#,##0.0000000000000000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'Demand Interpolation (hidden)'!$B$12:$B$63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25</c:v>
                </c:pt>
                <c:pt idx="21">
                  <c:v>30</c:v>
                </c:pt>
                <c:pt idx="22">
                  <c:v>35</c:v>
                </c:pt>
                <c:pt idx="23">
                  <c:v>40</c:v>
                </c:pt>
                <c:pt idx="24">
                  <c:v>45</c:v>
                </c:pt>
                <c:pt idx="25">
                  <c:v>50</c:v>
                </c:pt>
                <c:pt idx="26">
                  <c:v>60</c:v>
                </c:pt>
                <c:pt idx="27">
                  <c:v>70</c:v>
                </c:pt>
                <c:pt idx="28">
                  <c:v>80</c:v>
                </c:pt>
                <c:pt idx="29">
                  <c:v>90</c:v>
                </c:pt>
                <c:pt idx="30">
                  <c:v>100</c:v>
                </c:pt>
                <c:pt idx="31">
                  <c:v>120</c:v>
                </c:pt>
                <c:pt idx="32">
                  <c:v>140</c:v>
                </c:pt>
                <c:pt idx="33">
                  <c:v>160</c:v>
                </c:pt>
                <c:pt idx="34">
                  <c:v>180</c:v>
                </c:pt>
                <c:pt idx="35">
                  <c:v>200</c:v>
                </c:pt>
                <c:pt idx="36">
                  <c:v>225</c:v>
                </c:pt>
                <c:pt idx="37">
                  <c:v>250</c:v>
                </c:pt>
                <c:pt idx="38">
                  <c:v>275</c:v>
                </c:pt>
                <c:pt idx="39">
                  <c:v>300</c:v>
                </c:pt>
                <c:pt idx="40">
                  <c:v>400</c:v>
                </c:pt>
                <c:pt idx="41">
                  <c:v>500</c:v>
                </c:pt>
                <c:pt idx="42">
                  <c:v>750</c:v>
                </c:pt>
                <c:pt idx="43" formatCode="_(* #,##0_);_(* \(#,##0\);_(* &quot;-&quot;??_);_(@_)">
                  <c:v>1000</c:v>
                </c:pt>
                <c:pt idx="44" formatCode="_(* #,##0_);_(* \(#,##0\);_(* &quot;-&quot;??_);_(@_)">
                  <c:v>1250</c:v>
                </c:pt>
                <c:pt idx="45" formatCode="_(* #,##0_);_(* \(#,##0\);_(* &quot;-&quot;??_);_(@_)">
                  <c:v>1500</c:v>
                </c:pt>
                <c:pt idx="46" formatCode="_(* #,##0_);_(* \(#,##0\);_(* &quot;-&quot;??_);_(@_)">
                  <c:v>1750</c:v>
                </c:pt>
                <c:pt idx="47" formatCode="_(* #,##0_);_(* \(#,##0\);_(* &quot;-&quot;??_);_(@_)">
                  <c:v>2000</c:v>
                </c:pt>
                <c:pt idx="48" formatCode="_(* #,##0_);_(* \(#,##0\);_(* &quot;-&quot;??_);_(@_)">
                  <c:v>2500</c:v>
                </c:pt>
                <c:pt idx="49" formatCode="_(* #,##0_);_(* \(#,##0\);_(* &quot;-&quot;??_);_(@_)">
                  <c:v>3000</c:v>
                </c:pt>
                <c:pt idx="50" formatCode="_(* #,##0_);_(* \(#,##0\);_(* &quot;-&quot;??_);_(@_)">
                  <c:v>4000</c:v>
                </c:pt>
                <c:pt idx="51" formatCode="_(* #,##0_);_(* \(#,##0\);_(* &quot;-&quot;??_);_(@_)">
                  <c:v>5000</c:v>
                </c:pt>
              </c:numCache>
            </c:numRef>
          </c:xVal>
          <c:yVal>
            <c:numRef>
              <c:f>'Demand Interpolation (hidden)'!$C$12:$C$63</c:f>
              <c:numCache>
                <c:formatCode>0.0</c:formatCode>
                <c:ptCount val="52"/>
                <c:pt idx="0">
                  <c:v>3</c:v>
                </c:pt>
                <c:pt idx="1">
                  <c:v>5</c:v>
                </c:pt>
                <c:pt idx="2">
                  <c:v>6.5</c:v>
                </c:pt>
                <c:pt idx="3">
                  <c:v>8</c:v>
                </c:pt>
                <c:pt idx="4">
                  <c:v>9.4</c:v>
                </c:pt>
                <c:pt idx="5">
                  <c:v>10.7</c:v>
                </c:pt>
                <c:pt idx="6">
                  <c:v>11.8</c:v>
                </c:pt>
                <c:pt idx="7">
                  <c:v>12.8</c:v>
                </c:pt>
                <c:pt idx="8">
                  <c:v>13.7</c:v>
                </c:pt>
                <c:pt idx="9">
                  <c:v>14.6</c:v>
                </c:pt>
                <c:pt idx="10">
                  <c:v>15.4</c:v>
                </c:pt>
                <c:pt idx="11">
                  <c:v>16</c:v>
                </c:pt>
                <c:pt idx="12">
                  <c:v>16.5</c:v>
                </c:pt>
                <c:pt idx="13">
                  <c:v>17</c:v>
                </c:pt>
                <c:pt idx="14">
                  <c:v>17.5</c:v>
                </c:pt>
                <c:pt idx="15">
                  <c:v>18</c:v>
                </c:pt>
                <c:pt idx="16">
                  <c:v>18.399999999999999</c:v>
                </c:pt>
                <c:pt idx="17">
                  <c:v>18.8</c:v>
                </c:pt>
                <c:pt idx="18">
                  <c:v>19.2</c:v>
                </c:pt>
                <c:pt idx="19">
                  <c:v>19.600000000000001</c:v>
                </c:pt>
                <c:pt idx="20">
                  <c:v>21.5</c:v>
                </c:pt>
                <c:pt idx="21">
                  <c:v>23.3</c:v>
                </c:pt>
                <c:pt idx="22">
                  <c:v>24.9</c:v>
                </c:pt>
                <c:pt idx="23">
                  <c:v>26.3</c:v>
                </c:pt>
                <c:pt idx="24">
                  <c:v>27.7</c:v>
                </c:pt>
                <c:pt idx="25">
                  <c:v>29.1</c:v>
                </c:pt>
                <c:pt idx="26">
                  <c:v>32</c:v>
                </c:pt>
                <c:pt idx="27">
                  <c:v>35</c:v>
                </c:pt>
                <c:pt idx="28">
                  <c:v>38</c:v>
                </c:pt>
                <c:pt idx="29">
                  <c:v>41</c:v>
                </c:pt>
                <c:pt idx="30">
                  <c:v>43.5</c:v>
                </c:pt>
                <c:pt idx="31">
                  <c:v>48</c:v>
                </c:pt>
                <c:pt idx="32">
                  <c:v>52.5</c:v>
                </c:pt>
                <c:pt idx="33">
                  <c:v>57</c:v>
                </c:pt>
                <c:pt idx="34">
                  <c:v>61</c:v>
                </c:pt>
                <c:pt idx="35">
                  <c:v>65</c:v>
                </c:pt>
                <c:pt idx="36">
                  <c:v>70</c:v>
                </c:pt>
                <c:pt idx="37">
                  <c:v>75</c:v>
                </c:pt>
                <c:pt idx="38">
                  <c:v>80</c:v>
                </c:pt>
                <c:pt idx="39">
                  <c:v>85</c:v>
                </c:pt>
                <c:pt idx="40">
                  <c:v>105</c:v>
                </c:pt>
                <c:pt idx="41">
                  <c:v>124</c:v>
                </c:pt>
                <c:pt idx="42">
                  <c:v>170</c:v>
                </c:pt>
                <c:pt idx="43">
                  <c:v>208</c:v>
                </c:pt>
                <c:pt idx="44">
                  <c:v>239</c:v>
                </c:pt>
                <c:pt idx="45">
                  <c:v>269</c:v>
                </c:pt>
                <c:pt idx="46">
                  <c:v>297</c:v>
                </c:pt>
                <c:pt idx="47">
                  <c:v>325</c:v>
                </c:pt>
                <c:pt idx="48">
                  <c:v>380</c:v>
                </c:pt>
                <c:pt idx="49">
                  <c:v>433</c:v>
                </c:pt>
                <c:pt idx="50">
                  <c:v>525</c:v>
                </c:pt>
                <c:pt idx="51">
                  <c:v>593</c:v>
                </c:pt>
              </c:numCache>
            </c:numRef>
          </c:yVal>
          <c:smooth val="1"/>
          <c:extLst>
            <c:ext xmlns:c16="http://schemas.microsoft.com/office/drawing/2014/chart" uri="{C3380CC4-5D6E-409C-BE32-E72D297353CC}">
              <c16:uniqueId val="{00000001-10DE-435F-A038-9E89B762A335}"/>
            </c:ext>
          </c:extLst>
        </c:ser>
        <c:ser>
          <c:idx val="1"/>
          <c:order val="1"/>
          <c:tx>
            <c:v>Demand Calculation - Flushometer Valves </c:v>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66675" cap="rnd">
                <a:solidFill>
                  <a:schemeClr val="accent2"/>
                </a:solidFill>
                <a:prstDash val="sysDot"/>
              </a:ln>
              <a:effectLst/>
            </c:spPr>
            <c:trendlineType val="poly"/>
            <c:order val="2"/>
            <c:forward val="1000"/>
            <c:dispRSqr val="0"/>
            <c:dispEq val="1"/>
            <c:trendlineLbl>
              <c:layout>
                <c:manualLayout>
                  <c:x val="0.10678602966622514"/>
                  <c:y val="0.40115891674310644"/>
                </c:manualLayout>
              </c:layout>
              <c:numFmt formatCode="#,##0.0000000000000000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'Demand Interpolation (hidden)'!$F$12:$F$63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25</c:v>
                </c:pt>
                <c:pt idx="21">
                  <c:v>30</c:v>
                </c:pt>
                <c:pt idx="22">
                  <c:v>35</c:v>
                </c:pt>
                <c:pt idx="23">
                  <c:v>40</c:v>
                </c:pt>
                <c:pt idx="24">
                  <c:v>45</c:v>
                </c:pt>
                <c:pt idx="25">
                  <c:v>50</c:v>
                </c:pt>
                <c:pt idx="26">
                  <c:v>60</c:v>
                </c:pt>
                <c:pt idx="27">
                  <c:v>70</c:v>
                </c:pt>
                <c:pt idx="28">
                  <c:v>80</c:v>
                </c:pt>
                <c:pt idx="29">
                  <c:v>90</c:v>
                </c:pt>
                <c:pt idx="30">
                  <c:v>100</c:v>
                </c:pt>
                <c:pt idx="31">
                  <c:v>120</c:v>
                </c:pt>
                <c:pt idx="32">
                  <c:v>140</c:v>
                </c:pt>
                <c:pt idx="33">
                  <c:v>160</c:v>
                </c:pt>
                <c:pt idx="34">
                  <c:v>180</c:v>
                </c:pt>
                <c:pt idx="35">
                  <c:v>200</c:v>
                </c:pt>
                <c:pt idx="36">
                  <c:v>225</c:v>
                </c:pt>
                <c:pt idx="37">
                  <c:v>250</c:v>
                </c:pt>
                <c:pt idx="38">
                  <c:v>275</c:v>
                </c:pt>
                <c:pt idx="39">
                  <c:v>300</c:v>
                </c:pt>
                <c:pt idx="40">
                  <c:v>400</c:v>
                </c:pt>
                <c:pt idx="41">
                  <c:v>500</c:v>
                </c:pt>
                <c:pt idx="42">
                  <c:v>750</c:v>
                </c:pt>
                <c:pt idx="43" formatCode="_(* #,##0_);_(* \(#,##0\);_(* &quot;-&quot;??_);_(@_)">
                  <c:v>1000</c:v>
                </c:pt>
                <c:pt idx="44" formatCode="_(* #,##0_);_(* \(#,##0\);_(* &quot;-&quot;??_);_(@_)">
                  <c:v>1250</c:v>
                </c:pt>
                <c:pt idx="45" formatCode="_(* #,##0_);_(* \(#,##0\);_(* &quot;-&quot;??_);_(@_)">
                  <c:v>1500</c:v>
                </c:pt>
                <c:pt idx="46" formatCode="_(* #,##0_);_(* \(#,##0\);_(* &quot;-&quot;??_);_(@_)">
                  <c:v>1750</c:v>
                </c:pt>
                <c:pt idx="47" formatCode="_(* #,##0_);_(* \(#,##0\);_(* &quot;-&quot;??_);_(@_)">
                  <c:v>2000</c:v>
                </c:pt>
                <c:pt idx="48" formatCode="_(* #,##0_);_(* \(#,##0\);_(* &quot;-&quot;??_);_(@_)">
                  <c:v>2500</c:v>
                </c:pt>
                <c:pt idx="49" formatCode="_(* #,##0_);_(* \(#,##0\);_(* &quot;-&quot;??_);_(@_)">
                  <c:v>3000</c:v>
                </c:pt>
                <c:pt idx="50" formatCode="_(* #,##0_);_(* \(#,##0\);_(* &quot;-&quot;??_);_(@_)">
                  <c:v>4000</c:v>
                </c:pt>
                <c:pt idx="51" formatCode="_(* #,##0_);_(* \(#,##0\);_(* &quot;-&quot;??_);_(@_)">
                  <c:v>5000</c:v>
                </c:pt>
              </c:numCache>
            </c:numRef>
          </c:xVal>
          <c:yVal>
            <c:numRef>
              <c:f>'Demand Interpolation (hidden)'!$G$12:$G$63</c:f>
              <c:numCache>
                <c:formatCode>General</c:formatCode>
                <c:ptCount val="52"/>
                <c:pt idx="0">
                  <c:v>0</c:v>
                </c:pt>
                <c:pt idx="1">
                  <c:v>0</c:v>
                </c:pt>
                <c:pt idx="2">
                  <c:v>0</c:v>
                </c:pt>
                <c:pt idx="3">
                  <c:v>0</c:v>
                </c:pt>
                <c:pt idx="4" formatCode="0.0">
                  <c:v>15</c:v>
                </c:pt>
                <c:pt idx="5" formatCode="0.0">
                  <c:v>17.399999999999999</c:v>
                </c:pt>
                <c:pt idx="6" formatCode="0.0">
                  <c:v>19.8</c:v>
                </c:pt>
                <c:pt idx="7" formatCode="0.0">
                  <c:v>22.2</c:v>
                </c:pt>
                <c:pt idx="8" formatCode="0.0">
                  <c:v>24.6</c:v>
                </c:pt>
                <c:pt idx="9" formatCode="0.0">
                  <c:v>27</c:v>
                </c:pt>
                <c:pt idx="10" formatCode="0.0">
                  <c:v>27.8</c:v>
                </c:pt>
                <c:pt idx="11" formatCode="0.0">
                  <c:v>28.6</c:v>
                </c:pt>
                <c:pt idx="12" formatCode="0.0">
                  <c:v>29.4</c:v>
                </c:pt>
                <c:pt idx="13" formatCode="0.0">
                  <c:v>30.2</c:v>
                </c:pt>
                <c:pt idx="14" formatCode="0.0">
                  <c:v>31</c:v>
                </c:pt>
                <c:pt idx="15" formatCode="0.0">
                  <c:v>31.8</c:v>
                </c:pt>
                <c:pt idx="16" formatCode="0.0">
                  <c:v>32.6</c:v>
                </c:pt>
                <c:pt idx="17" formatCode="0.0">
                  <c:v>33.4</c:v>
                </c:pt>
                <c:pt idx="18" formatCode="0.0">
                  <c:v>34.200000000000003</c:v>
                </c:pt>
                <c:pt idx="19" formatCode="0.0">
                  <c:v>35</c:v>
                </c:pt>
                <c:pt idx="20" formatCode="0.0">
                  <c:v>38</c:v>
                </c:pt>
                <c:pt idx="21" formatCode="0.0">
                  <c:v>42</c:v>
                </c:pt>
                <c:pt idx="22" formatCode="0.0">
                  <c:v>44</c:v>
                </c:pt>
                <c:pt idx="23" formatCode="0.0">
                  <c:v>46</c:v>
                </c:pt>
                <c:pt idx="24" formatCode="0.0">
                  <c:v>48</c:v>
                </c:pt>
                <c:pt idx="25" formatCode="0.0">
                  <c:v>50</c:v>
                </c:pt>
                <c:pt idx="26" formatCode="0.0">
                  <c:v>54</c:v>
                </c:pt>
                <c:pt idx="27" formatCode="0.0">
                  <c:v>58</c:v>
                </c:pt>
                <c:pt idx="28" formatCode="0.0">
                  <c:v>61.2</c:v>
                </c:pt>
                <c:pt idx="29" formatCode="0.0">
                  <c:v>64.3</c:v>
                </c:pt>
                <c:pt idx="30" formatCode="0.0">
                  <c:v>67.5</c:v>
                </c:pt>
                <c:pt idx="31" formatCode="0.0">
                  <c:v>73</c:v>
                </c:pt>
                <c:pt idx="32" formatCode="0.0">
                  <c:v>77</c:v>
                </c:pt>
                <c:pt idx="33" formatCode="0.0">
                  <c:v>81</c:v>
                </c:pt>
                <c:pt idx="34" formatCode="0.0">
                  <c:v>85.5</c:v>
                </c:pt>
                <c:pt idx="35" formatCode="0.0">
                  <c:v>90</c:v>
                </c:pt>
                <c:pt idx="36" formatCode="0.0">
                  <c:v>95.5</c:v>
                </c:pt>
                <c:pt idx="37" formatCode="0.0">
                  <c:v>101</c:v>
                </c:pt>
                <c:pt idx="38" formatCode="0.0">
                  <c:v>104.5</c:v>
                </c:pt>
                <c:pt idx="39" formatCode="0.0">
                  <c:v>108</c:v>
                </c:pt>
                <c:pt idx="40" formatCode="0.0">
                  <c:v>127</c:v>
                </c:pt>
                <c:pt idx="41" formatCode="0.0">
                  <c:v>143</c:v>
                </c:pt>
                <c:pt idx="42" formatCode="0.0">
                  <c:v>177</c:v>
                </c:pt>
                <c:pt idx="43" formatCode="0.0">
                  <c:v>208</c:v>
                </c:pt>
                <c:pt idx="44" formatCode="0.0">
                  <c:v>239</c:v>
                </c:pt>
                <c:pt idx="45" formatCode="0.0">
                  <c:v>269</c:v>
                </c:pt>
                <c:pt idx="46" formatCode="0.0">
                  <c:v>297</c:v>
                </c:pt>
                <c:pt idx="47" formatCode="0.0">
                  <c:v>325</c:v>
                </c:pt>
                <c:pt idx="48" formatCode="0.0">
                  <c:v>380</c:v>
                </c:pt>
                <c:pt idx="49" formatCode="0.0">
                  <c:v>433</c:v>
                </c:pt>
                <c:pt idx="50" formatCode="0.0">
                  <c:v>525</c:v>
                </c:pt>
                <c:pt idx="51" formatCode="0.0">
                  <c:v>593</c:v>
                </c:pt>
              </c:numCache>
            </c:numRef>
          </c:yVal>
          <c:smooth val="1"/>
          <c:extLst>
            <c:ext xmlns:c16="http://schemas.microsoft.com/office/drawing/2014/chart" uri="{C3380CC4-5D6E-409C-BE32-E72D297353CC}">
              <c16:uniqueId val="{00000002-CD24-494B-8355-8C4CDD35E243}"/>
            </c:ext>
          </c:extLst>
        </c:ser>
        <c:dLbls>
          <c:showLegendKey val="0"/>
          <c:showVal val="0"/>
          <c:showCatName val="0"/>
          <c:showSerName val="0"/>
          <c:showPercent val="0"/>
          <c:showBubbleSize val="0"/>
        </c:dLbls>
        <c:axId val="674773528"/>
        <c:axId val="674775824"/>
      </c:scatterChart>
      <c:valAx>
        <c:axId val="674773528"/>
        <c:scaling>
          <c:orientation val="minMax"/>
        </c:scaling>
        <c:delete val="0"/>
        <c:axPos val="b"/>
        <c:majorGridlines>
          <c:spPr>
            <a:ln w="9525" cap="flat" cmpd="sng" algn="ctr">
              <a:solidFill>
                <a:schemeClr val="accent1">
                  <a:lumMod val="20000"/>
                  <a:lumOff val="80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Water</a:t>
                </a:r>
                <a:r>
                  <a:rPr lang="en-US" baseline="0"/>
                  <a:t> </a:t>
                </a:r>
                <a:r>
                  <a:rPr lang="en-US"/>
                  <a:t>Service Fixture Units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775824"/>
        <c:crosses val="autoZero"/>
        <c:crossBetween val="midCat"/>
      </c:valAx>
      <c:valAx>
        <c:axId val="674775824"/>
        <c:scaling>
          <c:orientation val="minMax"/>
        </c:scaling>
        <c:delete val="0"/>
        <c:axPos val="l"/>
        <c:majorGridlines>
          <c:spPr>
            <a:ln w="12700" cap="flat" cmpd="sng" algn="ctr">
              <a:solidFill>
                <a:schemeClr val="accent1">
                  <a:lumMod val="60000"/>
                  <a:lumOff val="40000"/>
                </a:schemeClr>
              </a:solidFill>
              <a:round/>
            </a:ln>
            <a:effectLst/>
          </c:spPr>
        </c:majorGridlines>
        <c:minorGridlines>
          <c:spPr>
            <a:ln w="9525" cap="flat" cmpd="sng" algn="ctr">
              <a:solidFill>
                <a:schemeClr val="accent1">
                  <a:lumMod val="20000"/>
                  <a:lumOff val="80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Domestic Demand,</a:t>
                </a:r>
                <a:r>
                  <a:rPr lang="en-US" baseline="0"/>
                  <a:t> gpm</a:t>
                </a:r>
                <a:endParaRPr lang="en-US"/>
              </a:p>
            </c:rich>
          </c:tx>
          <c:layout>
            <c:manualLayout>
              <c:xMode val="edge"/>
              <c:yMode val="edge"/>
              <c:x val="1.7643352236925015E-2"/>
              <c:y val="0.435206838770971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773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png"/><Relationship Id="rId1" Type="http://schemas.openxmlformats.org/officeDocument/2006/relationships/image" Target="../media/image9.png"/><Relationship Id="rId5" Type="http://schemas.openxmlformats.org/officeDocument/2006/relationships/image" Target="../media/image12.pn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17146</xdr:colOff>
      <xdr:row>3</xdr:row>
      <xdr:rowOff>85724</xdr:rowOff>
    </xdr:from>
    <xdr:to>
      <xdr:col>3</xdr:col>
      <xdr:colOff>874</xdr:colOff>
      <xdr:row>6</xdr:row>
      <xdr:rowOff>106581</xdr:rowOff>
    </xdr:to>
    <xdr:pic>
      <xdr:nvPicPr>
        <xdr:cNvPr id="2" name="Picture 1">
          <a:extLst>
            <a:ext uri="{FF2B5EF4-FFF2-40B4-BE49-F238E27FC236}">
              <a16:creationId xmlns:a16="http://schemas.microsoft.com/office/drawing/2014/main" id="{115751E5-FD1E-4E3D-B512-EC7834A44967}"/>
            </a:ext>
          </a:extLst>
        </xdr:cNvPr>
        <xdr:cNvPicPr>
          <a:picLocks noChangeAspect="1"/>
        </xdr:cNvPicPr>
      </xdr:nvPicPr>
      <xdr:blipFill>
        <a:blip xmlns:r="http://schemas.openxmlformats.org/officeDocument/2006/relationships" r:embed="rId1"/>
        <a:stretch>
          <a:fillRect/>
        </a:stretch>
      </xdr:blipFill>
      <xdr:spPr>
        <a:xfrm>
          <a:off x="645796" y="638174"/>
          <a:ext cx="1241028" cy="599977"/>
        </a:xfrm>
        <a:prstGeom prst="rect">
          <a:avLst/>
        </a:prstGeom>
      </xdr:spPr>
    </xdr:pic>
    <xdr:clientData/>
  </xdr:twoCellAnchor>
  <xdr:oneCellAnchor>
    <xdr:from>
      <xdr:col>0</xdr:col>
      <xdr:colOff>600074</xdr:colOff>
      <xdr:row>15</xdr:row>
      <xdr:rowOff>18042</xdr:rowOff>
    </xdr:from>
    <xdr:ext cx="5055871" cy="5535034"/>
    <xdr:sp macro="" textlink="">
      <xdr:nvSpPr>
        <xdr:cNvPr id="3" name="Rectangle 2">
          <a:extLst>
            <a:ext uri="{FF2B5EF4-FFF2-40B4-BE49-F238E27FC236}">
              <a16:creationId xmlns:a16="http://schemas.microsoft.com/office/drawing/2014/main" id="{885ED092-2988-43DA-8DAE-36F6AB98CD13}"/>
            </a:ext>
          </a:extLst>
        </xdr:cNvPr>
        <xdr:cNvSpPr/>
      </xdr:nvSpPr>
      <xdr:spPr>
        <a:xfrm>
          <a:off x="600074" y="2780292"/>
          <a:ext cx="5055871" cy="5535034"/>
        </a:xfrm>
        <a:prstGeom prst="rect">
          <a:avLst/>
        </a:prstGeom>
        <a:noFill/>
      </xdr:spPr>
      <xdr:txBody>
        <a:bodyPr wrap="square" lIns="91440" tIns="45720" rIns="91440" bIns="45720">
          <a:noAutofit/>
        </a:bodyPr>
        <a:lstStyle/>
        <a:p>
          <a:pPr algn="l"/>
          <a:r>
            <a:rPr lang="en-US" sz="900" b="0" cap="none" spc="0">
              <a:ln>
                <a:noFill/>
              </a:ln>
              <a:solidFill>
                <a:schemeClr val="tx1"/>
              </a:solidFill>
              <a:effectLst/>
              <a:latin typeface="+mn-lt"/>
              <a:cs typeface="Arial" panose="020B0604020202020204" pitchFamily="34" charset="0"/>
            </a:rPr>
            <a:t>Instructions Page:</a:t>
          </a:r>
        </a:p>
        <a:p>
          <a:pPr algn="l"/>
          <a:r>
            <a:rPr lang="en-US" sz="900" b="0" cap="none" spc="0">
              <a:ln>
                <a:noFill/>
              </a:ln>
              <a:solidFill>
                <a:schemeClr val="tx1"/>
              </a:solidFill>
              <a:effectLst/>
              <a:latin typeface="+mn-lt"/>
              <a:cs typeface="Arial" panose="020B0604020202020204" pitchFamily="34" charset="0"/>
            </a:rPr>
            <a:t>Step 1: Fill out project information above.</a:t>
          </a:r>
        </a:p>
        <a:p>
          <a:pPr algn="l"/>
          <a:endParaRPr lang="en-US" sz="900" b="0" cap="none" spc="0">
            <a:ln>
              <a:noFill/>
            </a:ln>
            <a:solidFill>
              <a:schemeClr val="tx1"/>
            </a:solidFill>
            <a:effectLst/>
            <a:latin typeface="+mn-lt"/>
            <a:cs typeface="Arial" panose="020B0604020202020204" pitchFamily="34" charset="0"/>
          </a:endParaRPr>
        </a:p>
        <a:p>
          <a:pPr marL="0" indent="0" algn="l"/>
          <a:r>
            <a:rPr lang="en-US" sz="900" b="0" cap="none" spc="0" baseline="0">
              <a:ln>
                <a:noFill/>
              </a:ln>
              <a:solidFill>
                <a:schemeClr val="tx1"/>
              </a:solidFill>
              <a:effectLst/>
              <a:latin typeface="+mn-lt"/>
              <a:ea typeface="+mn-ea"/>
              <a:cs typeface="Arial" panose="020B0604020202020204" pitchFamily="34" charset="0"/>
            </a:rPr>
            <a:t>Page 1:</a:t>
          </a:r>
        </a:p>
        <a:p>
          <a:pPr marL="0" indent="0" algn="l"/>
          <a:r>
            <a:rPr lang="en-US" sz="900" b="0" cap="none" spc="0" baseline="0">
              <a:ln>
                <a:noFill/>
              </a:ln>
              <a:solidFill>
                <a:schemeClr val="tx1"/>
              </a:solidFill>
              <a:effectLst/>
              <a:latin typeface="+mn-lt"/>
              <a:ea typeface="+mn-ea"/>
              <a:cs typeface="Arial" panose="020B0604020202020204" pitchFamily="34" charset="0"/>
            </a:rPr>
            <a:t>Step 2: Select proposed water service line size.</a:t>
          </a:r>
        </a:p>
        <a:p>
          <a:pPr marL="0" indent="0" algn="l"/>
          <a:r>
            <a:rPr lang="en-US" sz="900" b="0" cap="none" spc="0" baseline="0">
              <a:ln>
                <a:noFill/>
              </a:ln>
              <a:solidFill>
                <a:schemeClr val="tx1"/>
              </a:solidFill>
              <a:effectLst/>
              <a:latin typeface="+mn-lt"/>
              <a:ea typeface="+mn-ea"/>
              <a:cs typeface="Arial" panose="020B0604020202020204" pitchFamily="34" charset="0"/>
            </a:rPr>
            <a:t>Step 3: Select the type of predominant supply systems (flush tanks or flushometer valves).</a:t>
          </a:r>
        </a:p>
        <a:p>
          <a:pPr marL="0" indent="0" algn="l"/>
          <a:r>
            <a:rPr lang="en-US" sz="900" b="0" cap="none" spc="0" baseline="0">
              <a:ln>
                <a:noFill/>
              </a:ln>
              <a:solidFill>
                <a:schemeClr val="tx1"/>
              </a:solidFill>
              <a:effectLst/>
              <a:latin typeface="+mn-lt"/>
              <a:ea typeface="+mn-ea"/>
              <a:cs typeface="Arial" panose="020B0604020202020204" pitchFamily="34" charset="0"/>
            </a:rPr>
            <a:t>Step 4: Enter the total number of fixtures for each fixture type as applicable.  The total number of fixtures should include all the existing fixtures to remain and proposed fixtures to be added if the project is part of the building addition/ renovation/ alteration.  The domestic demand is computed based on the total WSFU* and type of predominate supply systems.</a:t>
          </a:r>
        </a:p>
        <a:p>
          <a:pPr marL="0" marR="0" indent="0" algn="l" defTabSz="914400" eaLnBrk="1" fontAlgn="auto" latinLnBrk="0" hangingPunct="1">
            <a:lnSpc>
              <a:spcPct val="100000"/>
            </a:lnSpc>
            <a:spcBef>
              <a:spcPts val="0"/>
            </a:spcBef>
            <a:spcAft>
              <a:spcPts val="0"/>
            </a:spcAft>
            <a:buClrTx/>
            <a:buSzTx/>
            <a:buFontTx/>
            <a:buNone/>
            <a:tabLst/>
            <a:defRPr/>
          </a:pPr>
          <a:endParaRPr lang="en-US" sz="9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Page 2:</a:t>
          </a:r>
        </a:p>
        <a:p>
          <a:pPr algn="l"/>
          <a:r>
            <a:rPr lang="en-US" sz="900" b="0" cap="none" spc="0" baseline="0">
              <a:ln>
                <a:noFill/>
              </a:ln>
              <a:solidFill>
                <a:schemeClr val="tx1"/>
              </a:solidFill>
              <a:effectLst/>
              <a:latin typeface="+mn-lt"/>
              <a:ea typeface="+mn-ea"/>
              <a:cs typeface="Arial" panose="020B0604020202020204" pitchFamily="34" charset="0"/>
            </a:rPr>
            <a:t>Step 5: Enter the total lawn sprinkler, total continuous mechanical, and total intermittent mechanical demands, as applicable.  </a:t>
          </a:r>
        </a:p>
        <a:p>
          <a:pPr algn="l"/>
          <a:r>
            <a:rPr lang="en-US" sz="900" b="0" cap="none" spc="0" baseline="0">
              <a:ln>
                <a:noFill/>
              </a:ln>
              <a:solidFill>
                <a:schemeClr val="tx1"/>
              </a:solidFill>
              <a:effectLst/>
              <a:latin typeface="+mn-lt"/>
              <a:cs typeface="Arial" panose="020B0604020202020204" pitchFamily="34" charset="0"/>
            </a:rPr>
            <a:t>Step 6: If a booster pump is proposed, enter the pump design and pump maximum demands.  </a:t>
          </a:r>
        </a:p>
        <a:p>
          <a:pPr algn="l"/>
          <a:r>
            <a:rPr lang="en-US" sz="900" b="0" cap="none" spc="0" baseline="0">
              <a:ln>
                <a:noFill/>
              </a:ln>
              <a:solidFill>
                <a:schemeClr val="tx1"/>
              </a:solidFill>
              <a:effectLst/>
              <a:latin typeface="+mn-lt"/>
              <a:ea typeface="+mn-ea"/>
              <a:cs typeface="Arial" panose="020B0604020202020204" pitchFamily="34" charset="0"/>
            </a:rPr>
            <a:t>Step 7: If the proposed service connection is combined (fire + domestic), enter fire demands, as applicable.</a:t>
          </a:r>
        </a:p>
        <a:p>
          <a:pPr marL="0" marR="0" indent="0" algn="l" defTabSz="914400" eaLnBrk="1" fontAlgn="auto" latinLnBrk="0" hangingPunct="1">
            <a:lnSpc>
              <a:spcPct val="100000"/>
            </a:lnSpc>
            <a:spcBef>
              <a:spcPts val="0"/>
            </a:spcBef>
            <a:spcAft>
              <a:spcPts val="0"/>
            </a:spcAft>
            <a:buClrTx/>
            <a:buSzTx/>
            <a:buFontTx/>
            <a:buNone/>
            <a:tabLst/>
            <a:defRPr/>
          </a:pPr>
          <a:endParaRPr lang="en-US" sz="9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Page 3:</a:t>
          </a: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Step 8: Enter the hydrant flow test results.</a:t>
          </a: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Step 9: Enter the design pressure at the main used in the design calculations.</a:t>
          </a: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Step 10: Enter the supply main and highest fixture elevation to compute static head loss.</a:t>
          </a: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Step 11: Enter the pipe length between the supply main and the building, the proposed pipe size, C value, and other pipe losses for the domestic connection to calculate total pipe losses between the supply main and the building.  </a:t>
          </a:r>
        </a:p>
        <a:p>
          <a:pPr marL="0" marR="0" indent="0" algn="l" defTabSz="914400" eaLnBrk="1" fontAlgn="auto" latinLnBrk="0" hangingPunct="1">
            <a:lnSpc>
              <a:spcPct val="100000"/>
            </a:lnSpc>
            <a:spcBef>
              <a:spcPts val="0"/>
            </a:spcBef>
            <a:spcAft>
              <a:spcPts val="0"/>
            </a:spcAft>
            <a:buClrTx/>
            <a:buSzTx/>
            <a:buFontTx/>
            <a:buNone/>
            <a:tabLst/>
            <a:defRPr/>
          </a:pPr>
          <a:r>
            <a:rPr lang="en-US" sz="900" b="0" cap="none" spc="0" baseline="0">
              <a:ln>
                <a:noFill/>
              </a:ln>
              <a:solidFill>
                <a:schemeClr val="tx1"/>
              </a:solidFill>
              <a:effectLst/>
              <a:latin typeface="+mn-lt"/>
              <a:ea typeface="+mn-ea"/>
              <a:cs typeface="Arial" panose="020B0604020202020204" pitchFamily="34" charset="0"/>
            </a:rPr>
            <a:t>Step 12: Enter the pressure losses due to meter, backflow prevention assembly, and special fixture, as applicable.  Enter the pipe losses inside the building. Enter the pressure gain (if any) due to pumps.  Minimum pressure required for most fixtures by the Philadelphia Plumbing Code is 20 psi.</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5</xdr:col>
      <xdr:colOff>152399</xdr:colOff>
      <xdr:row>18</xdr:row>
      <xdr:rowOff>66674</xdr:rowOff>
    </xdr:from>
    <xdr:to>
      <xdr:col>9</xdr:col>
      <xdr:colOff>621029</xdr:colOff>
      <xdr:row>37</xdr:row>
      <xdr:rowOff>104146</xdr:rowOff>
    </xdr:to>
    <xdr:pic>
      <xdr:nvPicPr>
        <xdr:cNvPr id="8" name="Picture 7">
          <a:extLst>
            <a:ext uri="{FF2B5EF4-FFF2-40B4-BE49-F238E27FC236}">
              <a16:creationId xmlns:a16="http://schemas.microsoft.com/office/drawing/2014/main" id="{AAE4881C-597F-45FF-B645-6B84E6DC8B7F}"/>
            </a:ext>
          </a:extLst>
        </xdr:cNvPr>
        <xdr:cNvPicPr>
          <a:picLocks noChangeAspect="1"/>
        </xdr:cNvPicPr>
      </xdr:nvPicPr>
      <xdr:blipFill rotWithShape="1">
        <a:blip xmlns:r="http://schemas.openxmlformats.org/officeDocument/2006/relationships" r:embed="rId1"/>
        <a:srcRect l="13321" r="2408"/>
        <a:stretch/>
      </xdr:blipFill>
      <xdr:spPr>
        <a:xfrm>
          <a:off x="3295649" y="3400424"/>
          <a:ext cx="2983230" cy="3475997"/>
        </a:xfrm>
        <a:prstGeom prst="rect">
          <a:avLst/>
        </a:prstGeom>
      </xdr:spPr>
    </xdr:pic>
    <xdr:clientData/>
  </xdr:twoCellAnchor>
  <xdr:twoCellAnchor editAs="oneCell">
    <xdr:from>
      <xdr:col>1</xdr:col>
      <xdr:colOff>17146</xdr:colOff>
      <xdr:row>3</xdr:row>
      <xdr:rowOff>87629</xdr:rowOff>
    </xdr:from>
    <xdr:to>
      <xdr:col>2</xdr:col>
      <xdr:colOff>628403</xdr:colOff>
      <xdr:row>6</xdr:row>
      <xdr:rowOff>78006</xdr:rowOff>
    </xdr:to>
    <xdr:pic>
      <xdr:nvPicPr>
        <xdr:cNvPr id="2" name="Picture 1">
          <a:extLst>
            <a:ext uri="{FF2B5EF4-FFF2-40B4-BE49-F238E27FC236}">
              <a16:creationId xmlns:a16="http://schemas.microsoft.com/office/drawing/2014/main" id="{65F82FE6-B4FA-45C4-9368-DA32672EA294}"/>
            </a:ext>
          </a:extLst>
        </xdr:cNvPr>
        <xdr:cNvPicPr>
          <a:picLocks noChangeAspect="1"/>
        </xdr:cNvPicPr>
      </xdr:nvPicPr>
      <xdr:blipFill>
        <a:blip xmlns:r="http://schemas.openxmlformats.org/officeDocument/2006/relationships" r:embed="rId2"/>
        <a:stretch>
          <a:fillRect/>
        </a:stretch>
      </xdr:blipFill>
      <xdr:spPr>
        <a:xfrm>
          <a:off x="645796" y="638174"/>
          <a:ext cx="1239907" cy="601882"/>
        </a:xfrm>
        <a:prstGeom prst="rect">
          <a:avLst/>
        </a:prstGeom>
      </xdr:spPr>
    </xdr:pic>
    <xdr:clientData/>
  </xdr:twoCellAnchor>
  <xdr:oneCellAnchor>
    <xdr:from>
      <xdr:col>1</xdr:col>
      <xdr:colOff>0</xdr:colOff>
      <xdr:row>8</xdr:row>
      <xdr:rowOff>142876</xdr:rowOff>
    </xdr:from>
    <xdr:ext cx="5021580" cy="678180"/>
    <xdr:sp macro="" textlink="">
      <xdr:nvSpPr>
        <xdr:cNvPr id="3" name="Rectangle 2">
          <a:extLst>
            <a:ext uri="{FF2B5EF4-FFF2-40B4-BE49-F238E27FC236}">
              <a16:creationId xmlns:a16="http://schemas.microsoft.com/office/drawing/2014/main" id="{D2747145-6A47-4A90-8258-79A6DB3D85CC}"/>
            </a:ext>
          </a:extLst>
        </xdr:cNvPr>
        <xdr:cNvSpPr/>
      </xdr:nvSpPr>
      <xdr:spPr>
        <a:xfrm>
          <a:off x="628650" y="1664971"/>
          <a:ext cx="5021580" cy="678180"/>
        </a:xfrm>
        <a:prstGeom prst="rect">
          <a:avLst/>
        </a:prstGeom>
        <a:noFill/>
      </xdr:spPr>
      <xdr:txBody>
        <a:bodyPr wrap="square" lIns="91440" tIns="45720" rIns="91440" bIns="45720">
          <a:noAutofit/>
        </a:bodyPr>
        <a:lstStyle/>
        <a:p>
          <a:pPr eaLnBrk="1" fontAlgn="auto" latinLnBrk="0" hangingPunct="1"/>
          <a:r>
            <a:rPr lang="en-US" sz="1100" b="1" baseline="0">
              <a:effectLst/>
              <a:latin typeface="+mn-lt"/>
              <a:ea typeface="+mn-ea"/>
              <a:cs typeface="+mn-cs"/>
            </a:rPr>
            <a:t>Manufacterer Pressure Loss Data for Backflow Prevention (For Reference Only)</a:t>
          </a:r>
          <a:r>
            <a:rPr lang="en-US" sz="1100" b="1" baseline="30000">
              <a:effectLst/>
              <a:latin typeface="+mn-lt"/>
              <a:ea typeface="+mn-ea"/>
              <a:cs typeface="+mn-cs"/>
            </a:rPr>
            <a:t>2</a:t>
          </a:r>
          <a:endParaRPr lang="en-US">
            <a:effectLst/>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1"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0" cap="none" spc="0" baseline="0">
            <a:ln>
              <a:noFill/>
            </a:ln>
            <a:solidFill>
              <a:schemeClr val="tx1"/>
            </a:solidFill>
            <a:effectLst/>
            <a:latin typeface="+mn-lt"/>
            <a:ea typeface="+mn-ea"/>
            <a:cs typeface="Arial" panose="020B0604020202020204" pitchFamily="34" charset="0"/>
          </a:endParaRPr>
        </a:p>
      </xdr:txBody>
    </xdr:sp>
    <xdr:clientData/>
  </xdr:oneCellAnchor>
  <xdr:twoCellAnchor editAs="oneCell">
    <xdr:from>
      <xdr:col>0</xdr:col>
      <xdr:colOff>38100</xdr:colOff>
      <xdr:row>18</xdr:row>
      <xdr:rowOff>67256</xdr:rowOff>
    </xdr:from>
    <xdr:to>
      <xdr:col>5</xdr:col>
      <xdr:colOff>152400</xdr:colOff>
      <xdr:row>37</xdr:row>
      <xdr:rowOff>134626</xdr:rowOff>
    </xdr:to>
    <xdr:pic>
      <xdr:nvPicPr>
        <xdr:cNvPr id="7" name="Picture 6">
          <a:extLst>
            <a:ext uri="{FF2B5EF4-FFF2-40B4-BE49-F238E27FC236}">
              <a16:creationId xmlns:a16="http://schemas.microsoft.com/office/drawing/2014/main" id="{857C6AF5-6F5F-4925-A411-C857C06FEA96}"/>
            </a:ext>
          </a:extLst>
        </xdr:cNvPr>
        <xdr:cNvPicPr>
          <a:picLocks noChangeAspect="1"/>
        </xdr:cNvPicPr>
      </xdr:nvPicPr>
      <xdr:blipFill rotWithShape="1">
        <a:blip xmlns:r="http://schemas.openxmlformats.org/officeDocument/2006/relationships" r:embed="rId3"/>
        <a:srcRect l="1940" r="1993"/>
        <a:stretch/>
      </xdr:blipFill>
      <xdr:spPr>
        <a:xfrm>
          <a:off x="38100" y="3401006"/>
          <a:ext cx="3257550" cy="3505895"/>
        </a:xfrm>
        <a:prstGeom prst="rect">
          <a:avLst/>
        </a:prstGeom>
      </xdr:spPr>
    </xdr:pic>
    <xdr:clientData/>
  </xdr:twoCellAnchor>
  <xdr:twoCellAnchor editAs="oneCell">
    <xdr:from>
      <xdr:col>0</xdr:col>
      <xdr:colOff>19050</xdr:colOff>
      <xdr:row>10</xdr:row>
      <xdr:rowOff>93797</xdr:rowOff>
    </xdr:from>
    <xdr:to>
      <xdr:col>5</xdr:col>
      <xdr:colOff>9525</xdr:colOff>
      <xdr:row>19</xdr:row>
      <xdr:rowOff>20749</xdr:rowOff>
    </xdr:to>
    <xdr:pic>
      <xdr:nvPicPr>
        <xdr:cNvPr id="9" name="Picture 8">
          <a:extLst>
            <a:ext uri="{FF2B5EF4-FFF2-40B4-BE49-F238E27FC236}">
              <a16:creationId xmlns:a16="http://schemas.microsoft.com/office/drawing/2014/main" id="{8BDA9743-2BD8-4EF2-B078-D878C2FFD510}"/>
            </a:ext>
          </a:extLst>
        </xdr:cNvPr>
        <xdr:cNvPicPr>
          <a:picLocks noChangeAspect="1"/>
        </xdr:cNvPicPr>
      </xdr:nvPicPr>
      <xdr:blipFill rotWithShape="1">
        <a:blip xmlns:r="http://schemas.openxmlformats.org/officeDocument/2006/relationships" r:embed="rId4"/>
        <a:srcRect r="6430"/>
        <a:stretch/>
      </xdr:blipFill>
      <xdr:spPr>
        <a:xfrm>
          <a:off x="19050" y="1979747"/>
          <a:ext cx="3133725" cy="1555727"/>
        </a:xfrm>
        <a:prstGeom prst="rect">
          <a:avLst/>
        </a:prstGeom>
      </xdr:spPr>
    </xdr:pic>
    <xdr:clientData/>
  </xdr:twoCellAnchor>
  <xdr:twoCellAnchor editAs="oneCell">
    <xdr:from>
      <xdr:col>5</xdr:col>
      <xdr:colOff>0</xdr:colOff>
      <xdr:row>10</xdr:row>
      <xdr:rowOff>143400</xdr:rowOff>
    </xdr:from>
    <xdr:to>
      <xdr:col>9</xdr:col>
      <xdr:colOff>533400</xdr:colOff>
      <xdr:row>18</xdr:row>
      <xdr:rowOff>162949</xdr:rowOff>
    </xdr:to>
    <xdr:pic>
      <xdr:nvPicPr>
        <xdr:cNvPr id="10" name="Picture 9">
          <a:extLst>
            <a:ext uri="{FF2B5EF4-FFF2-40B4-BE49-F238E27FC236}">
              <a16:creationId xmlns:a16="http://schemas.microsoft.com/office/drawing/2014/main" id="{22587F1D-0C7F-44A0-8C03-F9D493BB7025}"/>
            </a:ext>
          </a:extLst>
        </xdr:cNvPr>
        <xdr:cNvPicPr>
          <a:picLocks noChangeAspect="1"/>
        </xdr:cNvPicPr>
      </xdr:nvPicPr>
      <xdr:blipFill rotWithShape="1">
        <a:blip xmlns:r="http://schemas.openxmlformats.org/officeDocument/2006/relationships" r:embed="rId5"/>
        <a:srcRect l="5605"/>
        <a:stretch/>
      </xdr:blipFill>
      <xdr:spPr>
        <a:xfrm>
          <a:off x="3143250" y="2029350"/>
          <a:ext cx="3048000" cy="1467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191286</xdr:colOff>
      <xdr:row>3</xdr:row>
      <xdr:rowOff>87629</xdr:rowOff>
    </xdr:from>
    <xdr:to>
      <xdr:col>5</xdr:col>
      <xdr:colOff>105485</xdr:colOff>
      <xdr:row>6</xdr:row>
      <xdr:rowOff>104676</xdr:rowOff>
    </xdr:to>
    <xdr:pic>
      <xdr:nvPicPr>
        <xdr:cNvPr id="2" name="Picture 1">
          <a:extLst>
            <a:ext uri="{FF2B5EF4-FFF2-40B4-BE49-F238E27FC236}">
              <a16:creationId xmlns:a16="http://schemas.microsoft.com/office/drawing/2014/main" id="{BDC33F4B-7411-4C42-A3B1-15B40A352C75}"/>
            </a:ext>
          </a:extLst>
        </xdr:cNvPr>
        <xdr:cNvPicPr>
          <a:picLocks noChangeAspect="1"/>
        </xdr:cNvPicPr>
      </xdr:nvPicPr>
      <xdr:blipFill>
        <a:blip xmlns:r="http://schemas.openxmlformats.org/officeDocument/2006/relationships" r:embed="rId1"/>
        <a:stretch>
          <a:fillRect/>
        </a:stretch>
      </xdr:blipFill>
      <xdr:spPr>
        <a:xfrm>
          <a:off x="515136" y="640079"/>
          <a:ext cx="1207694" cy="5999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17147</xdr:colOff>
      <xdr:row>3</xdr:row>
      <xdr:rowOff>85724</xdr:rowOff>
    </xdr:from>
    <xdr:to>
      <xdr:col>2</xdr:col>
      <xdr:colOff>627166</xdr:colOff>
      <xdr:row>6</xdr:row>
      <xdr:rowOff>113977</xdr:rowOff>
    </xdr:to>
    <xdr:pic>
      <xdr:nvPicPr>
        <xdr:cNvPr id="2" name="Picture 1">
          <a:extLst>
            <a:ext uri="{FF2B5EF4-FFF2-40B4-BE49-F238E27FC236}">
              <a16:creationId xmlns:a16="http://schemas.microsoft.com/office/drawing/2014/main" id="{E063ED67-1A7C-4D31-AD60-8FBF887C85EE}"/>
            </a:ext>
          </a:extLst>
        </xdr:cNvPr>
        <xdr:cNvPicPr>
          <a:picLocks noChangeAspect="1"/>
        </xdr:cNvPicPr>
      </xdr:nvPicPr>
      <xdr:blipFill>
        <a:blip xmlns:r="http://schemas.openxmlformats.org/officeDocument/2006/relationships" r:embed="rId1"/>
        <a:stretch>
          <a:fillRect/>
        </a:stretch>
      </xdr:blipFill>
      <xdr:spPr>
        <a:xfrm>
          <a:off x="644676" y="657224"/>
          <a:ext cx="1240238" cy="599753"/>
        </a:xfrm>
        <a:prstGeom prst="rect">
          <a:avLst/>
        </a:prstGeom>
      </xdr:spPr>
    </xdr:pic>
    <xdr:clientData/>
  </xdr:twoCellAnchor>
  <xdr:oneCellAnchor>
    <xdr:from>
      <xdr:col>8</xdr:col>
      <xdr:colOff>1680</xdr:colOff>
      <xdr:row>9</xdr:row>
      <xdr:rowOff>37429</xdr:rowOff>
    </xdr:from>
    <xdr:ext cx="1230967" cy="3077806"/>
    <xdr:sp macro="" textlink="">
      <xdr:nvSpPr>
        <xdr:cNvPr id="3" name="Rectangle 2">
          <a:extLst>
            <a:ext uri="{FF2B5EF4-FFF2-40B4-BE49-F238E27FC236}">
              <a16:creationId xmlns:a16="http://schemas.microsoft.com/office/drawing/2014/main" id="{C5A053EA-3C95-4C0E-9828-5B05E1BADDF1}"/>
            </a:ext>
          </a:extLst>
        </xdr:cNvPr>
        <xdr:cNvSpPr/>
      </xdr:nvSpPr>
      <xdr:spPr>
        <a:xfrm>
          <a:off x="4708151" y="1751929"/>
          <a:ext cx="1230967" cy="3077806"/>
        </a:xfrm>
        <a:prstGeom prst="rect">
          <a:avLst/>
        </a:prstGeom>
        <a:noFill/>
      </xdr:spPr>
      <xdr:txBody>
        <a:bodyPr wrap="square" lIns="91440" tIns="45720" rIns="91440" bIns="45720">
          <a:noAutofit/>
        </a:bodyPr>
        <a:lstStyle/>
        <a:p>
          <a:pPr algn="l"/>
          <a:r>
            <a:rPr lang="en-US" sz="1000" b="1" cap="none" spc="0">
              <a:ln>
                <a:noFill/>
              </a:ln>
              <a:solidFill>
                <a:schemeClr val="tx1"/>
              </a:solidFill>
              <a:effectLst/>
              <a:latin typeface="+mn-lt"/>
              <a:cs typeface="Arial" panose="020B0604020202020204" pitchFamily="34" charset="0"/>
            </a:rPr>
            <a:t>Notes</a:t>
          </a:r>
          <a:r>
            <a:rPr lang="en-US" sz="1100" b="1" cap="none" spc="0">
              <a:ln>
                <a:noFill/>
              </a:ln>
              <a:solidFill>
                <a:schemeClr val="tx1"/>
              </a:solidFill>
              <a:effectLst/>
              <a:latin typeface="+mn-lt"/>
              <a:cs typeface="Arial" panose="020B0604020202020204" pitchFamily="34" charset="0"/>
            </a:rPr>
            <a:t>:</a:t>
          </a:r>
        </a:p>
        <a:p>
          <a:pPr algn="l"/>
          <a:endParaRPr lang="en-US" sz="1000" b="0" cap="none" spc="0" baseline="0">
            <a:ln>
              <a:noFill/>
            </a:ln>
            <a:solidFill>
              <a:schemeClr val="tx1"/>
            </a:solidFill>
            <a:effectLst/>
            <a:latin typeface="+mn-lt"/>
            <a:ea typeface="+mn-ea"/>
            <a:cs typeface="Arial" panose="020B0604020202020204" pitchFamily="34" charset="0"/>
          </a:endParaRPr>
        </a:p>
        <a:p>
          <a:pPr algn="l"/>
          <a:r>
            <a:rPr lang="en-US" sz="1000" b="0" cap="none" spc="0" baseline="30000">
              <a:ln>
                <a:noFill/>
              </a:ln>
              <a:solidFill>
                <a:schemeClr val="tx1"/>
              </a:solidFill>
              <a:effectLst/>
              <a:latin typeface="+mn-lt"/>
              <a:ea typeface="+mn-ea"/>
              <a:cs typeface="Arial" panose="020B0604020202020204" pitchFamily="34" charset="0"/>
            </a:rPr>
            <a:t>1</a:t>
          </a:r>
          <a:r>
            <a:rPr lang="en-US" sz="1000" b="0" cap="none" spc="0" baseline="0">
              <a:ln>
                <a:noFill/>
              </a:ln>
              <a:solidFill>
                <a:sysClr val="windowText" lastClr="000000"/>
              </a:solidFill>
              <a:effectLst/>
              <a:latin typeface="+mn-lt"/>
              <a:ea typeface="+mn-ea"/>
              <a:cs typeface="+mn-cs"/>
            </a:rPr>
            <a:t>Fire Consideration Totals </a:t>
          </a:r>
          <a:r>
            <a:rPr lang="en-US" sz="1000">
              <a:effectLst/>
              <a:latin typeface="+mn-lt"/>
              <a:ea typeface="+mn-ea"/>
              <a:cs typeface="+mn-cs"/>
            </a:rPr>
            <a:t>to be the difference between peak fixture demand (Tab 1) and added fire considerations; if fire</a:t>
          </a:r>
          <a:r>
            <a:rPr lang="en-US" sz="1000" baseline="0">
              <a:effectLst/>
              <a:latin typeface="+mn-lt"/>
              <a:ea typeface="+mn-ea"/>
              <a:cs typeface="+mn-cs"/>
            </a:rPr>
            <a:t> d</a:t>
          </a:r>
          <a:r>
            <a:rPr lang="en-US" sz="1000">
              <a:effectLst/>
              <a:latin typeface="+mn-lt"/>
              <a:ea typeface="+mn-ea"/>
              <a:cs typeface="+mn-cs"/>
            </a:rPr>
            <a:t>emand totals are less than peak fixture demand, these values</a:t>
          </a:r>
          <a:r>
            <a:rPr lang="en-US" sz="1000" baseline="0">
              <a:effectLst/>
              <a:latin typeface="+mn-lt"/>
              <a:ea typeface="+mn-ea"/>
              <a:cs typeface="+mn-cs"/>
            </a:rPr>
            <a:t> are</a:t>
          </a:r>
          <a:r>
            <a:rPr lang="en-US" sz="1000">
              <a:effectLst/>
              <a:latin typeface="+mn-lt"/>
              <a:ea typeface="+mn-ea"/>
              <a:cs typeface="+mn-cs"/>
            </a:rPr>
            <a:t> 0.  Domestic fixtures are assumed 'off' during fire events.</a:t>
          </a:r>
        </a:p>
        <a:p>
          <a:pPr algn="l"/>
          <a:endParaRPr lang="en-US" sz="1000">
            <a:effectLst/>
            <a:latin typeface="+mn-lt"/>
            <a:ea typeface="+mn-ea"/>
            <a:cs typeface="+mn-cs"/>
          </a:endParaRPr>
        </a:p>
        <a:p>
          <a:pPr algn="l"/>
          <a:r>
            <a:rPr lang="en-US" sz="1000" b="0" baseline="30000">
              <a:effectLst/>
              <a:latin typeface="+mn-lt"/>
              <a:ea typeface="+mn-ea"/>
              <a:cs typeface="+mn-cs"/>
            </a:rPr>
            <a:t>2</a:t>
          </a:r>
          <a:r>
            <a:rPr lang="en-US" sz="1000" b="0" baseline="0">
              <a:effectLst/>
              <a:latin typeface="+mn-lt"/>
              <a:ea typeface="+mn-ea"/>
              <a:cs typeface="+mn-cs"/>
            </a:rPr>
            <a:t>Service line to be of same size as meter from tap through backflow preventer.</a:t>
          </a:r>
          <a:r>
            <a:rPr lang="en-US" sz="1000">
              <a:effectLst/>
              <a:latin typeface="+mn-lt"/>
              <a:ea typeface="+mn-ea"/>
              <a:cs typeface="+mn-cs"/>
            </a:rPr>
            <a:t> </a:t>
          </a:r>
          <a:endParaRPr lang="en-US" sz="1000">
            <a:effectLst/>
          </a:endParaRPr>
        </a:p>
        <a:p>
          <a:pPr algn="l"/>
          <a:endParaRPr lang="en-US" sz="1100" b="0" cap="none" spc="0" baseline="30000">
            <a:ln>
              <a:noFill/>
            </a:ln>
            <a:solidFill>
              <a:schemeClr val="tx1"/>
            </a:solidFill>
            <a:effectLst/>
            <a:latin typeface="+mn-lt"/>
            <a:ea typeface="+mn-ea"/>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582706</xdr:colOff>
      <xdr:row>18</xdr:row>
      <xdr:rowOff>153072</xdr:rowOff>
    </xdr:from>
    <xdr:ext cx="2276700" cy="3903457"/>
    <xdr:sp macro="" textlink="">
      <xdr:nvSpPr>
        <xdr:cNvPr id="3" name="Rectangle 2">
          <a:extLst>
            <a:ext uri="{FF2B5EF4-FFF2-40B4-BE49-F238E27FC236}">
              <a16:creationId xmlns:a16="http://schemas.microsoft.com/office/drawing/2014/main" id="{C6589278-8BC8-4CBB-B2A2-DD7FD058D330}"/>
            </a:ext>
          </a:extLst>
        </xdr:cNvPr>
        <xdr:cNvSpPr/>
      </xdr:nvSpPr>
      <xdr:spPr>
        <a:xfrm>
          <a:off x="3742765" y="3582072"/>
          <a:ext cx="2276700" cy="3903457"/>
        </a:xfrm>
        <a:prstGeom prst="rect">
          <a:avLst/>
        </a:prstGeom>
        <a:noFill/>
      </xdr:spPr>
      <xdr:txBody>
        <a:bodyPr wrap="square" lIns="91440" tIns="45720" rIns="91440" bIns="45720">
          <a:noAutofit/>
        </a:bodyPr>
        <a:lstStyle/>
        <a:p>
          <a:pPr algn="l"/>
          <a:r>
            <a:rPr lang="en-US" sz="1050" b="1" cap="none" spc="0">
              <a:ln>
                <a:noFill/>
              </a:ln>
              <a:solidFill>
                <a:schemeClr val="tx1"/>
              </a:solidFill>
              <a:effectLst/>
              <a:latin typeface="+mn-lt"/>
              <a:cs typeface="Arial" panose="020B0604020202020204" pitchFamily="34" charset="0"/>
            </a:rPr>
            <a:t>Notes:</a:t>
          </a:r>
        </a:p>
        <a:p>
          <a:pPr algn="l"/>
          <a:endParaRPr lang="en-US" sz="1050" b="0" cap="none" spc="0" baseline="0">
            <a:ln>
              <a:noFill/>
            </a:ln>
            <a:solidFill>
              <a:schemeClr val="tx1"/>
            </a:solidFill>
            <a:effectLst/>
            <a:latin typeface="+mn-lt"/>
            <a:ea typeface="+mn-ea"/>
            <a:cs typeface="Arial" panose="020B0604020202020204" pitchFamily="34" charset="0"/>
          </a:endParaRPr>
        </a:p>
        <a:p>
          <a:pPr algn="l"/>
          <a:r>
            <a:rPr lang="en-US" sz="1050" b="0" cap="none" spc="0" baseline="30000">
              <a:ln>
                <a:noFill/>
              </a:ln>
              <a:solidFill>
                <a:schemeClr val="tx1"/>
              </a:solidFill>
              <a:effectLst/>
              <a:latin typeface="+mn-lt"/>
              <a:ea typeface="+mn-ea"/>
              <a:cs typeface="Arial" panose="020B0604020202020204" pitchFamily="34" charset="0"/>
            </a:rPr>
            <a:t>1</a:t>
          </a:r>
          <a:r>
            <a:rPr lang="en-US" sz="1050" b="0" cap="none" spc="0" baseline="0">
              <a:ln>
                <a:noFill/>
              </a:ln>
              <a:solidFill>
                <a:schemeClr val="tx1"/>
              </a:solidFill>
              <a:effectLst/>
              <a:latin typeface="+mn-lt"/>
              <a:ea typeface="+mn-ea"/>
              <a:cs typeface="Arial" panose="020B0604020202020204" pitchFamily="34" charset="0"/>
            </a:rPr>
            <a:t>Provide hydrant test results, signed by PWD Representative. </a:t>
          </a:r>
        </a:p>
        <a:p>
          <a:pPr algn="l"/>
          <a:r>
            <a:rPr lang="en-US" sz="1100" b="0" baseline="30000">
              <a:effectLst/>
              <a:latin typeface="+mn-lt"/>
              <a:ea typeface="+mn-ea"/>
              <a:cs typeface="+mn-cs"/>
            </a:rPr>
            <a:t>2</a:t>
          </a:r>
          <a:r>
            <a:rPr lang="en-US" sz="1100" b="0" baseline="0">
              <a:effectLst/>
              <a:latin typeface="+mn-lt"/>
              <a:ea typeface="+mn-ea"/>
              <a:cs typeface="+mn-cs"/>
            </a:rPr>
            <a:t>Average C value for commnly used copper is 135.  Ductile iron average is 140.</a:t>
          </a:r>
          <a:endParaRPr lang="en-US" sz="1050" b="0" cap="none" spc="0" baseline="0">
            <a:ln>
              <a:noFill/>
            </a:ln>
            <a:solidFill>
              <a:schemeClr val="tx1"/>
            </a:solidFill>
            <a:effectLst/>
            <a:latin typeface="+mn-lt"/>
            <a:ea typeface="+mn-ea"/>
            <a:cs typeface="Arial" panose="020B0604020202020204" pitchFamily="34" charset="0"/>
          </a:endParaRPr>
        </a:p>
        <a:p>
          <a:pPr algn="l"/>
          <a:r>
            <a:rPr lang="en-US" sz="1050" b="0" cap="none" spc="0" baseline="30000">
              <a:ln>
                <a:noFill/>
              </a:ln>
              <a:solidFill>
                <a:sysClr val="windowText" lastClr="000000"/>
              </a:solidFill>
              <a:effectLst/>
              <a:latin typeface="+mn-lt"/>
              <a:ea typeface="+mn-ea"/>
              <a:cs typeface="+mn-cs"/>
            </a:rPr>
            <a:t>3</a:t>
          </a:r>
          <a:r>
            <a:rPr lang="en-US" sz="1050" b="0" cap="none" spc="0" baseline="0">
              <a:ln>
                <a:noFill/>
              </a:ln>
              <a:solidFill>
                <a:schemeClr val="tx1"/>
              </a:solidFill>
              <a:effectLst/>
              <a:latin typeface="+mn-lt"/>
              <a:ea typeface="+mn-ea"/>
              <a:cs typeface="Arial" panose="020B0604020202020204" pitchFamily="34" charset="0"/>
            </a:rPr>
            <a:t>Pipe friction losses to building calculated using Hazen–Williams equation.</a:t>
          </a:r>
        </a:p>
        <a:p>
          <a:pPr algn="l"/>
          <a:r>
            <a:rPr lang="en-US" sz="1050" b="0" baseline="30000">
              <a:effectLst/>
              <a:latin typeface="+mn-lt"/>
              <a:ea typeface="+mn-ea"/>
              <a:cs typeface="+mn-cs"/>
            </a:rPr>
            <a:t>4</a:t>
          </a:r>
          <a:r>
            <a:rPr lang="en-US" sz="1050" b="0" baseline="0">
              <a:effectLst/>
              <a:latin typeface="+mn-lt"/>
              <a:ea typeface="+mn-ea"/>
              <a:cs typeface="+mn-cs"/>
            </a:rPr>
            <a:t>The maxumum reccomended flow velocity is 15 fps for ductile iron pipe</a:t>
          </a:r>
        </a:p>
        <a:p>
          <a:pPr algn="l"/>
          <a:r>
            <a:rPr lang="en-US" sz="1050" b="0" baseline="30000">
              <a:effectLst/>
              <a:latin typeface="+mn-lt"/>
              <a:ea typeface="+mn-ea"/>
              <a:cs typeface="+mn-cs"/>
            </a:rPr>
            <a:t>5</a:t>
          </a:r>
          <a:r>
            <a:rPr lang="en-US" sz="1050" b="0" baseline="0">
              <a:effectLst/>
              <a:latin typeface="+mn-lt"/>
              <a:ea typeface="+mn-ea"/>
              <a:cs typeface="+mn-cs"/>
            </a:rPr>
            <a:t>Values should be provided by design engineer licensed in Pennsylvania.  Supporting documentation should be attached with application.</a:t>
          </a:r>
        </a:p>
        <a:p>
          <a:pPr algn="l"/>
          <a:r>
            <a:rPr lang="en-US" sz="1050" b="0" cap="none" spc="0" baseline="30000">
              <a:ln>
                <a:noFill/>
              </a:ln>
              <a:solidFill>
                <a:schemeClr val="tx1"/>
              </a:solidFill>
              <a:effectLst/>
              <a:latin typeface="+mn-lt"/>
              <a:ea typeface="+mn-ea"/>
              <a:cs typeface="+mn-cs"/>
            </a:rPr>
            <a:t>6</a:t>
          </a:r>
          <a:r>
            <a:rPr lang="en-US" sz="1050" b="0" cap="none" spc="0" baseline="0">
              <a:ln>
                <a:noFill/>
              </a:ln>
              <a:solidFill>
                <a:schemeClr val="tx1"/>
              </a:solidFill>
              <a:effectLst/>
              <a:latin typeface="+mn-lt"/>
              <a:ea typeface="+mn-ea"/>
              <a:cs typeface="+mn-cs"/>
            </a:rPr>
            <a:t>Pipe losses within the building to consider from building entry to most hydraulically remote fixture.</a:t>
          </a:r>
        </a:p>
        <a:p>
          <a:pPr algn="l"/>
          <a:r>
            <a:rPr lang="en-US" sz="1050" b="0" baseline="30000">
              <a:effectLst/>
              <a:latin typeface="+mn-lt"/>
              <a:ea typeface="+mn-ea"/>
              <a:cs typeface="+mn-cs"/>
            </a:rPr>
            <a:t>7</a:t>
          </a:r>
          <a:r>
            <a:rPr lang="en-US" sz="1050" b="0" baseline="0">
              <a:effectLst/>
              <a:latin typeface="+mn-lt"/>
              <a:ea typeface="+mn-ea"/>
              <a:cs typeface="+mn-cs"/>
            </a:rPr>
            <a:t>Minimum pressure required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0" baseline="0">
              <a:effectLst/>
              <a:latin typeface="+mn-lt"/>
              <a:ea typeface="+mn-ea"/>
              <a:cs typeface="+mn-cs"/>
            </a:rPr>
            <a:t>for most fixtures per Philadelphia Plumbing Code is 20 psi.</a:t>
          </a:r>
        </a:p>
        <a:p>
          <a:r>
            <a:rPr lang="en-US" sz="1100" b="0" baseline="30000">
              <a:effectLst/>
              <a:latin typeface="+mn-lt"/>
              <a:ea typeface="+mn-ea"/>
              <a:cs typeface="+mn-cs"/>
            </a:rPr>
            <a:t>8</a:t>
          </a:r>
          <a:r>
            <a:rPr lang="en-US" sz="1100" b="0" baseline="0">
              <a:effectLst/>
              <a:latin typeface="+mn-lt"/>
              <a:ea typeface="+mn-ea"/>
              <a:cs typeface="+mn-cs"/>
            </a:rPr>
            <a:t>All values to be entered as positive.</a:t>
          </a:r>
          <a:endParaRPr lang="en-US"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050">
            <a:effectLst/>
          </a:endParaRPr>
        </a:p>
        <a:p>
          <a:pPr algn="l"/>
          <a:endParaRPr lang="en-US" sz="1100" b="0" cap="none" spc="0" baseline="30000">
            <a:ln>
              <a:noFill/>
            </a:ln>
            <a:solidFill>
              <a:schemeClr val="tx1"/>
            </a:solidFill>
            <a:effectLst/>
            <a:latin typeface="+mn-lt"/>
            <a:ea typeface="+mn-ea"/>
            <a:cs typeface="Arial" panose="020B0604020202020204" pitchFamily="34" charset="0"/>
          </a:endParaRPr>
        </a:p>
      </xdr:txBody>
    </xdr:sp>
    <xdr:clientData/>
  </xdr:oneCellAnchor>
  <xdr:twoCellAnchor editAs="oneCell">
    <xdr:from>
      <xdr:col>2</xdr:col>
      <xdr:colOff>17146</xdr:colOff>
      <xdr:row>3</xdr:row>
      <xdr:rowOff>87629</xdr:rowOff>
    </xdr:from>
    <xdr:to>
      <xdr:col>4</xdr:col>
      <xdr:colOff>874</xdr:colOff>
      <xdr:row>6</xdr:row>
      <xdr:rowOff>113977</xdr:rowOff>
    </xdr:to>
    <xdr:pic>
      <xdr:nvPicPr>
        <xdr:cNvPr id="2" name="Picture 1">
          <a:extLst>
            <a:ext uri="{FF2B5EF4-FFF2-40B4-BE49-F238E27FC236}">
              <a16:creationId xmlns:a16="http://schemas.microsoft.com/office/drawing/2014/main" id="{CA0AF220-42BE-4D2E-9DB4-A5C7C03249DD}"/>
            </a:ext>
          </a:extLst>
        </xdr:cNvPr>
        <xdr:cNvPicPr>
          <a:picLocks noChangeAspect="1"/>
        </xdr:cNvPicPr>
      </xdr:nvPicPr>
      <xdr:blipFill>
        <a:blip xmlns:r="http://schemas.openxmlformats.org/officeDocument/2006/relationships" r:embed="rId1"/>
        <a:stretch>
          <a:fillRect/>
        </a:stretch>
      </xdr:blipFill>
      <xdr:spPr>
        <a:xfrm>
          <a:off x="645796" y="638174"/>
          <a:ext cx="1239907" cy="5999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17146</xdr:colOff>
      <xdr:row>3</xdr:row>
      <xdr:rowOff>87629</xdr:rowOff>
    </xdr:from>
    <xdr:to>
      <xdr:col>3</xdr:col>
      <xdr:colOff>874</xdr:colOff>
      <xdr:row>6</xdr:row>
      <xdr:rowOff>106581</xdr:rowOff>
    </xdr:to>
    <xdr:pic>
      <xdr:nvPicPr>
        <xdr:cNvPr id="2" name="Picture 1">
          <a:extLst>
            <a:ext uri="{FF2B5EF4-FFF2-40B4-BE49-F238E27FC236}">
              <a16:creationId xmlns:a16="http://schemas.microsoft.com/office/drawing/2014/main" id="{9DCBBF36-C481-4792-892F-12C8806569E6}"/>
            </a:ext>
          </a:extLst>
        </xdr:cNvPr>
        <xdr:cNvPicPr>
          <a:picLocks noChangeAspect="1"/>
        </xdr:cNvPicPr>
      </xdr:nvPicPr>
      <xdr:blipFill>
        <a:blip xmlns:r="http://schemas.openxmlformats.org/officeDocument/2006/relationships" r:embed="rId1"/>
        <a:stretch>
          <a:fillRect/>
        </a:stretch>
      </xdr:blipFill>
      <xdr:spPr>
        <a:xfrm>
          <a:off x="645796" y="640079"/>
          <a:ext cx="1239907" cy="598072"/>
        </a:xfrm>
        <a:prstGeom prst="rect">
          <a:avLst/>
        </a:prstGeom>
      </xdr:spPr>
    </xdr:pic>
    <xdr:clientData/>
  </xdr:twoCellAnchor>
  <xdr:twoCellAnchor>
    <xdr:from>
      <xdr:col>1</xdr:col>
      <xdr:colOff>0</xdr:colOff>
      <xdr:row>13</xdr:row>
      <xdr:rowOff>28575</xdr:rowOff>
    </xdr:from>
    <xdr:to>
      <xdr:col>9</xdr:col>
      <xdr:colOff>11206</xdr:colOff>
      <xdr:row>43</xdr:row>
      <xdr:rowOff>33618</xdr:rowOff>
    </xdr:to>
    <xdr:graphicFrame macro="">
      <xdr:nvGraphicFramePr>
        <xdr:cNvPr id="3" name="Chart 2">
          <a:extLst>
            <a:ext uri="{FF2B5EF4-FFF2-40B4-BE49-F238E27FC236}">
              <a16:creationId xmlns:a16="http://schemas.microsoft.com/office/drawing/2014/main" id="{3532E474-574F-4D86-8FC2-F1C16C12F6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17146</xdr:colOff>
      <xdr:row>3</xdr:row>
      <xdr:rowOff>87629</xdr:rowOff>
    </xdr:from>
    <xdr:to>
      <xdr:col>2</xdr:col>
      <xdr:colOff>627314</xdr:colOff>
      <xdr:row>6</xdr:row>
      <xdr:rowOff>104676</xdr:rowOff>
    </xdr:to>
    <xdr:pic>
      <xdr:nvPicPr>
        <xdr:cNvPr id="2" name="Picture 1">
          <a:extLst>
            <a:ext uri="{FF2B5EF4-FFF2-40B4-BE49-F238E27FC236}">
              <a16:creationId xmlns:a16="http://schemas.microsoft.com/office/drawing/2014/main" id="{9029911F-78EA-44A9-AB57-5DB68D7A8CA2}"/>
            </a:ext>
          </a:extLst>
        </xdr:cNvPr>
        <xdr:cNvPicPr>
          <a:picLocks noChangeAspect="1"/>
        </xdr:cNvPicPr>
      </xdr:nvPicPr>
      <xdr:blipFill>
        <a:blip xmlns:r="http://schemas.openxmlformats.org/officeDocument/2006/relationships" r:embed="rId1"/>
        <a:stretch>
          <a:fillRect/>
        </a:stretch>
      </xdr:blipFill>
      <xdr:spPr>
        <a:xfrm>
          <a:off x="645796" y="638174"/>
          <a:ext cx="1239907" cy="599977"/>
        </a:xfrm>
        <a:prstGeom prst="rect">
          <a:avLst/>
        </a:prstGeom>
      </xdr:spPr>
    </xdr:pic>
    <xdr:clientData/>
  </xdr:twoCellAnchor>
  <xdr:twoCellAnchor>
    <xdr:from>
      <xdr:col>10</xdr:col>
      <xdr:colOff>443081</xdr:colOff>
      <xdr:row>22</xdr:row>
      <xdr:rowOff>1344</xdr:rowOff>
    </xdr:from>
    <xdr:to>
      <xdr:col>18</xdr:col>
      <xdr:colOff>405542</xdr:colOff>
      <xdr:row>63</xdr:row>
      <xdr:rowOff>142313</xdr:rowOff>
    </xdr:to>
    <xdr:graphicFrame macro="">
      <xdr:nvGraphicFramePr>
        <xdr:cNvPr id="3" name="Chart 2">
          <a:extLst>
            <a:ext uri="{FF2B5EF4-FFF2-40B4-BE49-F238E27FC236}">
              <a16:creationId xmlns:a16="http://schemas.microsoft.com/office/drawing/2014/main" id="{54210D54-3DC2-4726-ABAC-A0D556BFD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541884</xdr:colOff>
      <xdr:row>5</xdr:row>
      <xdr:rowOff>39220</xdr:rowOff>
    </xdr:from>
    <xdr:to>
      <xdr:col>27</xdr:col>
      <xdr:colOff>580282</xdr:colOff>
      <xdr:row>16</xdr:row>
      <xdr:rowOff>8546</xdr:rowOff>
    </xdr:to>
    <xdr:pic>
      <xdr:nvPicPr>
        <xdr:cNvPr id="4" name="Picture 3">
          <a:extLst>
            <a:ext uri="{FF2B5EF4-FFF2-40B4-BE49-F238E27FC236}">
              <a16:creationId xmlns:a16="http://schemas.microsoft.com/office/drawing/2014/main" id="{276675DE-EA23-4F79-9F5A-1F939C89A047}"/>
            </a:ext>
          </a:extLst>
        </xdr:cNvPr>
        <xdr:cNvPicPr>
          <a:picLocks noChangeAspect="1"/>
        </xdr:cNvPicPr>
      </xdr:nvPicPr>
      <xdr:blipFill>
        <a:blip xmlns:r="http://schemas.openxmlformats.org/officeDocument/2006/relationships" r:embed="rId3"/>
        <a:stretch>
          <a:fillRect/>
        </a:stretch>
      </xdr:blipFill>
      <xdr:spPr>
        <a:xfrm>
          <a:off x="13441455" y="964506"/>
          <a:ext cx="4417993" cy="1998695"/>
        </a:xfrm>
        <a:prstGeom prst="rect">
          <a:avLst/>
        </a:prstGeom>
      </xdr:spPr>
    </xdr:pic>
    <xdr:clientData/>
  </xdr:twoCellAnchor>
  <xdr:twoCellAnchor editAs="oneCell">
    <xdr:from>
      <xdr:col>0</xdr:col>
      <xdr:colOff>58272</xdr:colOff>
      <xdr:row>69</xdr:row>
      <xdr:rowOff>44825</xdr:rowOff>
    </xdr:from>
    <xdr:to>
      <xdr:col>9</xdr:col>
      <xdr:colOff>151530</xdr:colOff>
      <xdr:row>84</xdr:row>
      <xdr:rowOff>48634</xdr:rowOff>
    </xdr:to>
    <xdr:pic>
      <xdr:nvPicPr>
        <xdr:cNvPr id="5" name="Picture 4">
          <a:extLst>
            <a:ext uri="{FF2B5EF4-FFF2-40B4-BE49-F238E27FC236}">
              <a16:creationId xmlns:a16="http://schemas.microsoft.com/office/drawing/2014/main" id="{9C1CDD6C-660F-46AC-92A7-28DFDF32DB14}"/>
            </a:ext>
          </a:extLst>
        </xdr:cNvPr>
        <xdr:cNvPicPr>
          <a:picLocks noChangeAspect="1"/>
        </xdr:cNvPicPr>
      </xdr:nvPicPr>
      <xdr:blipFill>
        <a:blip xmlns:r="http://schemas.openxmlformats.org/officeDocument/2006/relationships" r:embed="rId4"/>
        <a:stretch>
          <a:fillRect/>
        </a:stretch>
      </xdr:blipFill>
      <xdr:spPr>
        <a:xfrm>
          <a:off x="58272" y="9650507"/>
          <a:ext cx="5744833" cy="27566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17146</xdr:colOff>
      <xdr:row>3</xdr:row>
      <xdr:rowOff>87629</xdr:rowOff>
    </xdr:from>
    <xdr:to>
      <xdr:col>2</xdr:col>
      <xdr:colOff>628403</xdr:colOff>
      <xdr:row>6</xdr:row>
      <xdr:rowOff>106581</xdr:rowOff>
    </xdr:to>
    <xdr:pic>
      <xdr:nvPicPr>
        <xdr:cNvPr id="2" name="Picture 1">
          <a:extLst>
            <a:ext uri="{FF2B5EF4-FFF2-40B4-BE49-F238E27FC236}">
              <a16:creationId xmlns:a16="http://schemas.microsoft.com/office/drawing/2014/main" id="{0F604FB5-A114-4C91-A93B-A3053D06FB33}"/>
            </a:ext>
          </a:extLst>
        </xdr:cNvPr>
        <xdr:cNvPicPr>
          <a:picLocks noChangeAspect="1"/>
        </xdr:cNvPicPr>
      </xdr:nvPicPr>
      <xdr:blipFill>
        <a:blip xmlns:r="http://schemas.openxmlformats.org/officeDocument/2006/relationships" r:embed="rId1"/>
        <a:stretch>
          <a:fillRect/>
        </a:stretch>
      </xdr:blipFill>
      <xdr:spPr>
        <a:xfrm>
          <a:off x="645796" y="638174"/>
          <a:ext cx="1239907" cy="599977"/>
        </a:xfrm>
        <a:prstGeom prst="rect">
          <a:avLst/>
        </a:prstGeom>
      </xdr:spPr>
    </xdr:pic>
    <xdr:clientData/>
  </xdr:twoCellAnchor>
  <xdr:oneCellAnchor>
    <xdr:from>
      <xdr:col>1</xdr:col>
      <xdr:colOff>0</xdr:colOff>
      <xdr:row>8</xdr:row>
      <xdr:rowOff>160020</xdr:rowOff>
    </xdr:from>
    <xdr:ext cx="5021580" cy="6259830"/>
    <xdr:sp macro="" textlink="">
      <xdr:nvSpPr>
        <xdr:cNvPr id="3" name="Rectangle 2">
          <a:extLst>
            <a:ext uri="{FF2B5EF4-FFF2-40B4-BE49-F238E27FC236}">
              <a16:creationId xmlns:a16="http://schemas.microsoft.com/office/drawing/2014/main" id="{2F43C39D-4E5A-4DDF-A1D9-05E0DD611D0E}"/>
            </a:ext>
          </a:extLst>
        </xdr:cNvPr>
        <xdr:cNvSpPr/>
      </xdr:nvSpPr>
      <xdr:spPr>
        <a:xfrm>
          <a:off x="628650" y="1655445"/>
          <a:ext cx="5021580" cy="6259830"/>
        </a:xfrm>
        <a:prstGeom prst="rect">
          <a:avLst/>
        </a:prstGeom>
        <a:noFill/>
      </xdr:spPr>
      <xdr:txBody>
        <a:bodyPr wrap="square" lIns="91440" tIns="45720" rIns="91440" bIns="45720">
          <a:noAutofit/>
        </a:bodyPr>
        <a:lstStyle/>
        <a:p>
          <a:pPr algn="l"/>
          <a:r>
            <a:rPr lang="en-US" sz="1000" b="1" cap="none" spc="0">
              <a:ln>
                <a:noFill/>
              </a:ln>
              <a:solidFill>
                <a:schemeClr val="tx1"/>
              </a:solidFill>
              <a:effectLst/>
              <a:latin typeface="+mn-lt"/>
              <a:cs typeface="Arial" panose="020B0604020202020204" pitchFamily="34" charset="0"/>
            </a:rPr>
            <a:t>Full-bath Group (Flush Tank)</a:t>
          </a:r>
          <a:r>
            <a:rPr lang="en-US" sz="1000" b="0" cap="none" spc="0">
              <a:ln>
                <a:noFill/>
              </a:ln>
              <a:solidFill>
                <a:schemeClr val="tx1"/>
              </a:solidFill>
              <a:effectLst/>
              <a:latin typeface="+mn-lt"/>
              <a:cs typeface="Arial" panose="020B0604020202020204" pitchFamily="34" charset="0"/>
            </a:rPr>
            <a:t> - 1 Tank Toilet, 1 Bathroom Sink and either 1 shower, 1 tub or 1 shower/tub combination.</a:t>
          </a:r>
          <a:endParaRPr lang="en-US" sz="1000" b="0" cap="none" spc="0" baseline="0">
            <a:ln>
              <a:noFill/>
            </a:ln>
            <a:solidFill>
              <a:schemeClr val="tx1"/>
            </a:solidFill>
            <a:effectLst/>
            <a:latin typeface="+mn-lt"/>
            <a:cs typeface="Arial" panose="020B0604020202020204" pitchFamily="34" charset="0"/>
          </a:endParaRPr>
        </a:p>
        <a:p>
          <a:pPr algn="l"/>
          <a:endParaRPr lang="en-US" sz="1000" b="0" cap="none" spc="0" baseline="0">
            <a:ln>
              <a:noFill/>
            </a:ln>
            <a:solidFill>
              <a:schemeClr val="tx1"/>
            </a:solidFill>
            <a:effectLst/>
            <a:latin typeface="+mn-lt"/>
            <a:cs typeface="Arial" panose="020B0604020202020204" pitchFamily="34" charset="0"/>
          </a:endParaRPr>
        </a:p>
        <a:p>
          <a:pPr algn="l"/>
          <a:r>
            <a:rPr lang="en-US" sz="1000" b="1" cap="none" spc="0" baseline="0">
              <a:ln>
                <a:noFill/>
              </a:ln>
              <a:solidFill>
                <a:schemeClr val="tx1"/>
              </a:solidFill>
              <a:effectLst/>
              <a:latin typeface="+mn-lt"/>
              <a:cs typeface="Arial" panose="020B0604020202020204" pitchFamily="34" charset="0"/>
            </a:rPr>
            <a:t>Full-bath Group (Flushometer Valve)- </a:t>
          </a:r>
          <a:r>
            <a:rPr lang="en-US" sz="1000" b="0" cap="none" spc="0" baseline="0">
              <a:ln>
                <a:noFill/>
              </a:ln>
              <a:solidFill>
                <a:schemeClr val="tx1"/>
              </a:solidFill>
              <a:effectLst/>
              <a:latin typeface="+mn-lt"/>
              <a:cs typeface="Arial" panose="020B0604020202020204" pitchFamily="34" charset="0"/>
            </a:rPr>
            <a:t>1 Flushometer Toilet, 1 Bathroom Sink and either 1 shower, 1 tub or 1 shower/tub combination.</a:t>
          </a:r>
        </a:p>
        <a:p>
          <a:pPr algn="l"/>
          <a:endParaRPr lang="en-US" sz="1000" b="0" cap="none" spc="0" baseline="0">
            <a:ln>
              <a:noFill/>
            </a:ln>
            <a:solidFill>
              <a:schemeClr val="tx1"/>
            </a:solidFill>
            <a:effectLst/>
            <a:latin typeface="+mn-lt"/>
            <a:cs typeface="Arial" panose="020B0604020202020204" pitchFamily="34" charset="0"/>
          </a:endParaRPr>
        </a:p>
        <a:p>
          <a:pPr algn="l"/>
          <a:r>
            <a:rPr lang="en-US" sz="1000" b="1" cap="none" spc="0" baseline="0">
              <a:ln>
                <a:noFill/>
              </a:ln>
              <a:solidFill>
                <a:schemeClr val="tx1"/>
              </a:solidFill>
              <a:effectLst/>
              <a:latin typeface="+mn-lt"/>
              <a:cs typeface="Arial" panose="020B0604020202020204" pitchFamily="34" charset="0"/>
            </a:rPr>
            <a:t>Half-bath Group (Flush Tank)- </a:t>
          </a:r>
          <a:r>
            <a:rPr lang="en-US" sz="1000" b="0" cap="none" spc="0" baseline="0">
              <a:ln>
                <a:noFill/>
              </a:ln>
              <a:solidFill>
                <a:schemeClr val="tx1"/>
              </a:solidFill>
              <a:effectLst/>
              <a:latin typeface="+mn-lt"/>
              <a:cs typeface="Arial" panose="020B0604020202020204" pitchFamily="34" charset="0"/>
            </a:rPr>
            <a:t>1 Tank Toilet and 1 Bathroom Sink</a:t>
          </a:r>
        </a:p>
        <a:p>
          <a:pPr algn="l"/>
          <a:endParaRPr lang="en-US" sz="1000" b="0" cap="none" spc="0" baseline="0">
            <a:ln>
              <a:noFill/>
            </a:ln>
            <a:solidFill>
              <a:schemeClr val="tx1"/>
            </a:solidFill>
            <a:effectLst/>
            <a:latin typeface="+mn-lt"/>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Bathtub / Shower Combination- </a:t>
          </a:r>
          <a:r>
            <a:rPr lang="en-US" sz="1000" b="0" cap="none" spc="0" baseline="0">
              <a:ln>
                <a:noFill/>
              </a:ln>
              <a:solidFill>
                <a:schemeClr val="tx1"/>
              </a:solidFill>
              <a:effectLst/>
              <a:latin typeface="+mn-lt"/>
              <a:ea typeface="+mn-ea"/>
              <a:cs typeface="Arial" panose="020B0604020202020204" pitchFamily="34" charset="0"/>
            </a:rPr>
            <a:t>This fixture has a bathtub as the basin base with a bath shower atop it and is located in PRIVATE space.  This fixture can only use either the tub faucet OR the shower head.  Not both at the same time.</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Combination Fixture- </a:t>
          </a:r>
          <a:r>
            <a:rPr lang="en-US" sz="1000" b="0" cap="none" spc="0" baseline="0">
              <a:ln>
                <a:noFill/>
              </a:ln>
              <a:solidFill>
                <a:schemeClr val="tx1"/>
              </a:solidFill>
              <a:effectLst/>
              <a:latin typeface="+mn-lt"/>
              <a:ea typeface="+mn-ea"/>
              <a:cs typeface="Arial" panose="020B0604020202020204" pitchFamily="34" charset="0"/>
            </a:rPr>
            <a:t>This fixture combines the functions of a sink and a toilet into a single fixture and is located in PRIVATE space.</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Water Closet (Tank Toilet)- </a:t>
          </a:r>
          <a:r>
            <a:rPr lang="en-US" sz="1000" b="0" cap="none" spc="0" baseline="0">
              <a:ln>
                <a:noFill/>
              </a:ln>
              <a:solidFill>
                <a:schemeClr val="tx1"/>
              </a:solidFill>
              <a:effectLst/>
              <a:latin typeface="+mn-lt"/>
              <a:ea typeface="+mn-ea"/>
              <a:cs typeface="Arial" panose="020B0604020202020204" pitchFamily="34" charset="0"/>
            </a:rPr>
            <a:t>This is a toilet that has a tank on the back that holds water.  If there is no tank the fixture is called a Flushometer Valve toilet.</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Water Closet (Flushometer Valve)- </a:t>
          </a:r>
          <a:r>
            <a:rPr lang="en-US" sz="1000" b="0" cap="none" spc="0" baseline="0">
              <a:ln>
                <a:noFill/>
              </a:ln>
              <a:solidFill>
                <a:schemeClr val="tx1"/>
              </a:solidFill>
              <a:effectLst/>
              <a:latin typeface="+mn-lt"/>
              <a:ea typeface="+mn-ea"/>
              <a:cs typeface="Arial" panose="020B0604020202020204" pitchFamily="34" charset="0"/>
            </a:rPr>
            <a:t>This type of toilet has no tank to store the water on the back.  The water pipe comes directly out of the wall and fills the bowl.</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Water Closet (Flushometer Tank)- </a:t>
          </a:r>
          <a:r>
            <a:rPr lang="en-US" sz="1000" b="0" cap="none" spc="0" baseline="0">
              <a:ln>
                <a:noFill/>
              </a:ln>
              <a:solidFill>
                <a:schemeClr val="tx1"/>
              </a:solidFill>
              <a:effectLst/>
              <a:latin typeface="+mn-lt"/>
              <a:ea typeface="+mn-ea"/>
              <a:cs typeface="Arial" panose="020B0604020202020204" pitchFamily="34" charset="0"/>
            </a:rPr>
            <a:t>This fixture combines a Flushometer Valve with a tank.  The valve allows a certain amount of water to fill the tank quickly at a high rate.</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Laundry Tub- </a:t>
          </a:r>
          <a:r>
            <a:rPr lang="en-US" sz="1000" b="0" cap="none" spc="0" baseline="0">
              <a:ln>
                <a:noFill/>
              </a:ln>
              <a:solidFill>
                <a:schemeClr val="tx1"/>
              </a:solidFill>
              <a:effectLst/>
              <a:latin typeface="+mn-lt"/>
              <a:ea typeface="+mn-ea"/>
              <a:cs typeface="Arial" panose="020B0604020202020204" pitchFamily="34" charset="0"/>
            </a:rPr>
            <a:t>A sink located in a laundry room or utility room.</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Hose Bibs (ALL Public and Private Bibs)- </a:t>
          </a:r>
          <a:r>
            <a:rPr lang="en-US" sz="1000" b="0" cap="none" spc="0" baseline="0">
              <a:ln>
                <a:noFill/>
              </a:ln>
              <a:solidFill>
                <a:schemeClr val="tx1"/>
              </a:solidFill>
              <a:effectLst/>
              <a:latin typeface="+mn-lt"/>
              <a:ea typeface="+mn-ea"/>
              <a:cs typeface="Arial" panose="020B0604020202020204" pitchFamily="34" charset="0"/>
            </a:rPr>
            <a:t>An outside faucet.</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Urinal (1" Flushometer Valve)- </a:t>
          </a:r>
          <a:r>
            <a:rPr lang="en-US" sz="1000" b="0" cap="none" spc="0" baseline="0">
              <a:ln>
                <a:noFill/>
              </a:ln>
              <a:solidFill>
                <a:schemeClr val="tx1"/>
              </a:solidFill>
              <a:effectLst/>
              <a:latin typeface="+mn-lt"/>
              <a:ea typeface="+mn-ea"/>
              <a:cs typeface="Arial" panose="020B0604020202020204" pitchFamily="34" charset="0"/>
            </a:rPr>
            <a:t>A bathroom urinal located in PUBLIC space with a 1" valve.</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Urinal (3/4" Flushometer Valve)- </a:t>
          </a:r>
          <a:r>
            <a:rPr lang="en-US" sz="1000" b="0" cap="none" spc="0" baseline="0">
              <a:ln>
                <a:noFill/>
              </a:ln>
              <a:solidFill>
                <a:schemeClr val="tx1"/>
              </a:solidFill>
              <a:effectLst/>
              <a:latin typeface="+mn-lt"/>
              <a:ea typeface="+mn-ea"/>
              <a:cs typeface="Arial" panose="020B0604020202020204" pitchFamily="34" charset="0"/>
            </a:rPr>
            <a:t>A bathroom urinal located in PUBLIC space with a 3/4" valve.</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Urinal (Flush Tank)- </a:t>
          </a:r>
          <a:r>
            <a:rPr lang="en-US" sz="1000" b="0" cap="none" spc="0" baseline="0">
              <a:ln>
                <a:noFill/>
              </a:ln>
              <a:solidFill>
                <a:schemeClr val="tx1"/>
              </a:solidFill>
              <a:effectLst/>
              <a:latin typeface="+mn-lt"/>
              <a:ea typeface="+mn-ea"/>
              <a:cs typeface="Arial" panose="020B0604020202020204" pitchFamily="34" charset="0"/>
            </a:rPr>
            <a:t>A bathroom urinal located in PUBLIC space with a tank.</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Domestic Demand-</a:t>
          </a:r>
          <a:r>
            <a:rPr lang="en-US" sz="1000" b="0" cap="none" spc="0" baseline="0">
              <a:ln>
                <a:noFill/>
              </a:ln>
              <a:solidFill>
                <a:schemeClr val="tx1"/>
              </a:solidFill>
              <a:effectLst/>
              <a:latin typeface="+mn-lt"/>
              <a:ea typeface="+mn-ea"/>
              <a:cs typeface="Arial" panose="020B0604020202020204" pitchFamily="34" charset="0"/>
            </a:rPr>
            <a:t> The water used by the fixtures and the mechanical equipment excluding fire and irrigation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10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cap="none" spc="0" baseline="0">
              <a:ln>
                <a:noFill/>
              </a:ln>
              <a:solidFill>
                <a:schemeClr val="tx1"/>
              </a:solidFill>
              <a:effectLst/>
              <a:latin typeface="+mn-lt"/>
              <a:ea typeface="+mn-ea"/>
              <a:cs typeface="Arial" panose="020B0604020202020204" pitchFamily="34" charset="0"/>
            </a:rPr>
            <a:t>IPC-</a:t>
          </a:r>
          <a:r>
            <a:rPr lang="en-US" sz="1000" b="0" cap="none" spc="0" baseline="0">
              <a:ln>
                <a:noFill/>
              </a:ln>
              <a:solidFill>
                <a:schemeClr val="tx1"/>
              </a:solidFill>
              <a:effectLst/>
              <a:latin typeface="+mn-lt"/>
              <a:ea typeface="+mn-ea"/>
              <a:cs typeface="Arial" panose="020B0604020202020204" pitchFamily="34" charset="0"/>
            </a:rPr>
            <a:t> International Plumbing Code</a:t>
          </a:r>
          <a:endParaRPr lang="en-US" sz="1200" b="0" cap="none" spc="0" baseline="0">
            <a:ln>
              <a:noFill/>
            </a:ln>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17146</xdr:colOff>
      <xdr:row>3</xdr:row>
      <xdr:rowOff>87629</xdr:rowOff>
    </xdr:from>
    <xdr:to>
      <xdr:col>2</xdr:col>
      <xdr:colOff>628403</xdr:colOff>
      <xdr:row>6</xdr:row>
      <xdr:rowOff>78006</xdr:rowOff>
    </xdr:to>
    <xdr:pic>
      <xdr:nvPicPr>
        <xdr:cNvPr id="2" name="Picture 1">
          <a:extLst>
            <a:ext uri="{FF2B5EF4-FFF2-40B4-BE49-F238E27FC236}">
              <a16:creationId xmlns:a16="http://schemas.microsoft.com/office/drawing/2014/main" id="{AF18A5C9-FA36-4C2A-8E81-2161F936B2FA}"/>
            </a:ext>
          </a:extLst>
        </xdr:cNvPr>
        <xdr:cNvPicPr>
          <a:picLocks noChangeAspect="1"/>
        </xdr:cNvPicPr>
      </xdr:nvPicPr>
      <xdr:blipFill>
        <a:blip xmlns:r="http://schemas.openxmlformats.org/officeDocument/2006/relationships" r:embed="rId1"/>
        <a:stretch>
          <a:fillRect/>
        </a:stretch>
      </xdr:blipFill>
      <xdr:spPr>
        <a:xfrm>
          <a:off x="645796" y="638174"/>
          <a:ext cx="1239907" cy="601882"/>
        </a:xfrm>
        <a:prstGeom prst="rect">
          <a:avLst/>
        </a:prstGeom>
      </xdr:spPr>
    </xdr:pic>
    <xdr:clientData/>
  </xdr:twoCellAnchor>
  <xdr:oneCellAnchor>
    <xdr:from>
      <xdr:col>1</xdr:col>
      <xdr:colOff>0</xdr:colOff>
      <xdr:row>8</xdr:row>
      <xdr:rowOff>160020</xdr:rowOff>
    </xdr:from>
    <xdr:ext cx="5021580" cy="4992781"/>
    <xdr:sp macro="" textlink="">
      <xdr:nvSpPr>
        <xdr:cNvPr id="3" name="Rectangle 2">
          <a:extLst>
            <a:ext uri="{FF2B5EF4-FFF2-40B4-BE49-F238E27FC236}">
              <a16:creationId xmlns:a16="http://schemas.microsoft.com/office/drawing/2014/main" id="{D974E4F9-77A1-4830-A859-93408EDA4B5D}"/>
            </a:ext>
          </a:extLst>
        </xdr:cNvPr>
        <xdr:cNvSpPr/>
      </xdr:nvSpPr>
      <xdr:spPr>
        <a:xfrm>
          <a:off x="629478" y="1692303"/>
          <a:ext cx="5021580" cy="4992781"/>
        </a:xfrm>
        <a:prstGeom prst="rect">
          <a:avLst/>
        </a:prstGeom>
        <a:noFill/>
      </xdr:spPr>
      <xdr:txBody>
        <a:bodyPr wrap="square" lIns="91440" tIns="45720" rIns="91440" bIns="45720">
          <a:noAutofit/>
        </a:bodyPr>
        <a:lstStyle/>
        <a:p>
          <a:pPr algn="l"/>
          <a:r>
            <a:rPr lang="en-US" sz="1100" b="1" cap="none" spc="0" baseline="0">
              <a:ln>
                <a:noFill/>
              </a:ln>
              <a:solidFill>
                <a:schemeClr val="tx1"/>
              </a:solidFill>
              <a:effectLst/>
              <a:latin typeface="+mn-lt"/>
              <a:ea typeface="+mn-ea"/>
              <a:cs typeface="Arial" panose="020B0604020202020204" pitchFamily="34" charset="0"/>
            </a:rPr>
            <a:t>PWD Meter Flow Range by Size</a:t>
          </a: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Manufacterer Pressure Loss Data for Water Meters (For Reference Only)</a:t>
          </a:r>
          <a:r>
            <a:rPr lang="en-US" sz="1100" b="1" baseline="30000">
              <a:effectLst/>
              <a:latin typeface="+mn-lt"/>
              <a:ea typeface="+mn-ea"/>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30000">
              <a:effectLst/>
              <a:latin typeface="+mn-lt"/>
              <a:ea typeface="+mn-ea"/>
              <a:cs typeface="+mn-cs"/>
            </a:rPr>
            <a:t> </a:t>
          </a:r>
          <a:r>
            <a:rPr lang="en-US" sz="1100" b="1" baseline="0">
              <a:effectLst/>
              <a:latin typeface="+mn-lt"/>
              <a:ea typeface="+mn-ea"/>
              <a:cs typeface="+mn-cs"/>
            </a:rPr>
            <a:t>      </a:t>
          </a: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1"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0" cap="none" spc="0" baseline="0">
            <a:ln>
              <a:noFill/>
            </a:ln>
            <a:solidFill>
              <a:schemeClr val="tx1"/>
            </a:solidFill>
            <a:effectLst/>
            <a:latin typeface="+mn-lt"/>
            <a:ea typeface="+mn-ea"/>
            <a:cs typeface="Arial" panose="020B0604020202020204" pitchFamily="34" charset="0"/>
          </a:endParaRPr>
        </a:p>
      </xdr:txBody>
    </xdr:sp>
    <xdr:clientData/>
  </xdr:oneCellAnchor>
  <xdr:twoCellAnchor editAs="oneCell">
    <xdr:from>
      <xdr:col>1</xdr:col>
      <xdr:colOff>36554</xdr:colOff>
      <xdr:row>10</xdr:row>
      <xdr:rowOff>28610</xdr:rowOff>
    </xdr:from>
    <xdr:to>
      <xdr:col>8</xdr:col>
      <xdr:colOff>534393</xdr:colOff>
      <xdr:row>20</xdr:row>
      <xdr:rowOff>161925</xdr:rowOff>
    </xdr:to>
    <xdr:pic>
      <xdr:nvPicPr>
        <xdr:cNvPr id="6" name="Picture 5">
          <a:extLst>
            <a:ext uri="{FF2B5EF4-FFF2-40B4-BE49-F238E27FC236}">
              <a16:creationId xmlns:a16="http://schemas.microsoft.com/office/drawing/2014/main" id="{E0450880-4249-41E4-A156-6D140D5B2599}"/>
            </a:ext>
          </a:extLst>
        </xdr:cNvPr>
        <xdr:cNvPicPr>
          <a:picLocks noChangeAspect="1"/>
        </xdr:cNvPicPr>
      </xdr:nvPicPr>
      <xdr:blipFill>
        <a:blip xmlns:r="http://schemas.openxmlformats.org/officeDocument/2006/relationships" r:embed="rId2"/>
        <a:stretch>
          <a:fillRect/>
        </a:stretch>
      </xdr:blipFill>
      <xdr:spPr>
        <a:xfrm>
          <a:off x="665204" y="1885985"/>
          <a:ext cx="4898389" cy="1943065"/>
        </a:xfrm>
        <a:prstGeom prst="rect">
          <a:avLst/>
        </a:prstGeom>
      </xdr:spPr>
    </xdr:pic>
    <xdr:clientData/>
  </xdr:twoCellAnchor>
  <xdr:twoCellAnchor editAs="oneCell">
    <xdr:from>
      <xdr:col>1</xdr:col>
      <xdr:colOff>18425</xdr:colOff>
      <xdr:row>22</xdr:row>
      <xdr:rowOff>122334</xdr:rowOff>
    </xdr:from>
    <xdr:to>
      <xdr:col>8</xdr:col>
      <xdr:colOff>176892</xdr:colOff>
      <xdr:row>35</xdr:row>
      <xdr:rowOff>174857</xdr:rowOff>
    </xdr:to>
    <xdr:pic>
      <xdr:nvPicPr>
        <xdr:cNvPr id="8" name="Picture 7">
          <a:extLst>
            <a:ext uri="{FF2B5EF4-FFF2-40B4-BE49-F238E27FC236}">
              <a16:creationId xmlns:a16="http://schemas.microsoft.com/office/drawing/2014/main" id="{1CB556CF-8D41-48BA-95C9-9A2652AF9DE1}"/>
            </a:ext>
          </a:extLst>
        </xdr:cNvPr>
        <xdr:cNvPicPr>
          <a:picLocks noChangeAspect="1"/>
        </xdr:cNvPicPr>
      </xdr:nvPicPr>
      <xdr:blipFill rotWithShape="1">
        <a:blip xmlns:r="http://schemas.openxmlformats.org/officeDocument/2006/relationships" r:embed="rId3"/>
        <a:srcRect t="1900"/>
        <a:stretch/>
      </xdr:blipFill>
      <xdr:spPr>
        <a:xfrm>
          <a:off x="644354" y="4109227"/>
          <a:ext cx="4539967" cy="23521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17146</xdr:colOff>
      <xdr:row>3</xdr:row>
      <xdr:rowOff>87629</xdr:rowOff>
    </xdr:from>
    <xdr:to>
      <xdr:col>2</xdr:col>
      <xdr:colOff>628403</xdr:colOff>
      <xdr:row>6</xdr:row>
      <xdr:rowOff>78006</xdr:rowOff>
    </xdr:to>
    <xdr:pic>
      <xdr:nvPicPr>
        <xdr:cNvPr id="2" name="Picture 1">
          <a:extLst>
            <a:ext uri="{FF2B5EF4-FFF2-40B4-BE49-F238E27FC236}">
              <a16:creationId xmlns:a16="http://schemas.microsoft.com/office/drawing/2014/main" id="{2E5D2ABC-C4B8-4484-BE88-3ABEE06F7871}"/>
            </a:ext>
          </a:extLst>
        </xdr:cNvPr>
        <xdr:cNvPicPr>
          <a:picLocks noChangeAspect="1"/>
        </xdr:cNvPicPr>
      </xdr:nvPicPr>
      <xdr:blipFill>
        <a:blip xmlns:r="http://schemas.openxmlformats.org/officeDocument/2006/relationships" r:embed="rId1"/>
        <a:stretch>
          <a:fillRect/>
        </a:stretch>
      </xdr:blipFill>
      <xdr:spPr>
        <a:xfrm>
          <a:off x="645796" y="638174"/>
          <a:ext cx="1239907" cy="601882"/>
        </a:xfrm>
        <a:prstGeom prst="rect">
          <a:avLst/>
        </a:prstGeom>
      </xdr:spPr>
    </xdr:pic>
    <xdr:clientData/>
  </xdr:twoCellAnchor>
  <xdr:oneCellAnchor>
    <xdr:from>
      <xdr:col>1</xdr:col>
      <xdr:colOff>0</xdr:colOff>
      <xdr:row>8</xdr:row>
      <xdr:rowOff>142876</xdr:rowOff>
    </xdr:from>
    <xdr:ext cx="5021580" cy="678180"/>
    <xdr:sp macro="" textlink="">
      <xdr:nvSpPr>
        <xdr:cNvPr id="3" name="Rectangle 2">
          <a:extLst>
            <a:ext uri="{FF2B5EF4-FFF2-40B4-BE49-F238E27FC236}">
              <a16:creationId xmlns:a16="http://schemas.microsoft.com/office/drawing/2014/main" id="{B94DEFDE-765C-4174-A726-BE57DF41D1B3}"/>
            </a:ext>
          </a:extLst>
        </xdr:cNvPr>
        <xdr:cNvSpPr/>
      </xdr:nvSpPr>
      <xdr:spPr>
        <a:xfrm>
          <a:off x="628650" y="1666876"/>
          <a:ext cx="5021580" cy="678180"/>
        </a:xfrm>
        <a:prstGeom prst="rect">
          <a:avLst/>
        </a:prstGeom>
        <a:noFill/>
      </xdr:spPr>
      <xdr:txBody>
        <a:bodyPr wrap="square" lIns="91440" tIns="45720" rIns="91440" bIns="45720">
          <a:noAutofit/>
        </a:bodyPr>
        <a:lstStyle/>
        <a:p>
          <a:pPr eaLnBrk="1" fontAlgn="auto" latinLnBrk="0" hangingPunct="1"/>
          <a:r>
            <a:rPr lang="en-US" sz="1100" b="1" baseline="0">
              <a:effectLst/>
              <a:latin typeface="+mn-lt"/>
              <a:ea typeface="+mn-ea"/>
              <a:cs typeface="+mn-cs"/>
            </a:rPr>
            <a:t>Manufacterer Pressure Loss Data for Water Meters (For Reference Only)</a:t>
          </a:r>
          <a:r>
            <a:rPr lang="en-US" sz="1100" b="1" baseline="30000">
              <a:effectLst/>
              <a:latin typeface="+mn-lt"/>
              <a:ea typeface="+mn-ea"/>
              <a:cs typeface="+mn-cs"/>
            </a:rPr>
            <a:t>2</a:t>
          </a:r>
          <a:endParaRPr lang="en-US">
            <a:effectLst/>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algn="l"/>
          <a:endParaRPr lang="en-US" sz="1000" b="1" cap="none" spc="0" baseline="0">
            <a:ln>
              <a:noFill/>
            </a:ln>
            <a:solidFill>
              <a:schemeClr val="tx1"/>
            </a:solidFill>
            <a:effectLst/>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baseline="300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1"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b="0" cap="none" spc="0" baseline="0">
            <a:ln>
              <a:noFill/>
            </a:ln>
            <a:solidFill>
              <a:schemeClr val="tx1"/>
            </a:solidFill>
            <a:effectLst/>
            <a:latin typeface="+mn-lt"/>
            <a:ea typeface="+mn-ea"/>
            <a:cs typeface="Arial" panose="020B0604020202020204" pitchFamily="34" charset="0"/>
          </a:endParaRPr>
        </a:p>
      </xdr:txBody>
    </xdr:sp>
    <xdr:clientData/>
  </xdr:oneCellAnchor>
  <xdr:twoCellAnchor editAs="oneCell">
    <xdr:from>
      <xdr:col>5</xdr:col>
      <xdr:colOff>17145</xdr:colOff>
      <xdr:row>22</xdr:row>
      <xdr:rowOff>133350</xdr:rowOff>
    </xdr:from>
    <xdr:to>
      <xdr:col>9</xdr:col>
      <xdr:colOff>198120</xdr:colOff>
      <xdr:row>36</xdr:row>
      <xdr:rowOff>38100</xdr:rowOff>
    </xdr:to>
    <xdr:pic>
      <xdr:nvPicPr>
        <xdr:cNvPr id="6" name="Picture 5">
          <a:extLst>
            <a:ext uri="{FF2B5EF4-FFF2-40B4-BE49-F238E27FC236}">
              <a16:creationId xmlns:a16="http://schemas.microsoft.com/office/drawing/2014/main" id="{1FCD53D5-4A78-40D3-9219-7D6CD0427CB8}"/>
            </a:ext>
          </a:extLst>
        </xdr:cNvPr>
        <xdr:cNvPicPr>
          <a:picLocks noChangeAspect="1"/>
        </xdr:cNvPicPr>
      </xdr:nvPicPr>
      <xdr:blipFill rotWithShape="1">
        <a:blip xmlns:r="http://schemas.openxmlformats.org/officeDocument/2006/relationships" r:embed="rId2"/>
        <a:srcRect t="5222" b="31451"/>
        <a:stretch/>
      </xdr:blipFill>
      <xdr:spPr>
        <a:xfrm>
          <a:off x="3160395" y="4191000"/>
          <a:ext cx="2695575" cy="2438400"/>
        </a:xfrm>
        <a:prstGeom prst="rect">
          <a:avLst/>
        </a:prstGeom>
      </xdr:spPr>
    </xdr:pic>
    <xdr:clientData/>
  </xdr:twoCellAnchor>
  <xdr:twoCellAnchor editAs="oneCell">
    <xdr:from>
      <xdr:col>0</xdr:col>
      <xdr:colOff>533400</xdr:colOff>
      <xdr:row>22</xdr:row>
      <xdr:rowOff>144779</xdr:rowOff>
    </xdr:from>
    <xdr:to>
      <xdr:col>5</xdr:col>
      <xdr:colOff>27883</xdr:colOff>
      <xdr:row>36</xdr:row>
      <xdr:rowOff>66674</xdr:rowOff>
    </xdr:to>
    <xdr:pic>
      <xdr:nvPicPr>
        <xdr:cNvPr id="7" name="Picture 6">
          <a:extLst>
            <a:ext uri="{FF2B5EF4-FFF2-40B4-BE49-F238E27FC236}">
              <a16:creationId xmlns:a16="http://schemas.microsoft.com/office/drawing/2014/main" id="{B5E42F53-14A4-4447-9D4D-6AAA24A6ECD6}"/>
            </a:ext>
          </a:extLst>
        </xdr:cNvPr>
        <xdr:cNvPicPr>
          <a:picLocks noChangeAspect="1"/>
        </xdr:cNvPicPr>
      </xdr:nvPicPr>
      <xdr:blipFill rotWithShape="1">
        <a:blip xmlns:r="http://schemas.openxmlformats.org/officeDocument/2006/relationships" r:embed="rId3"/>
        <a:srcRect l="3486" t="4814"/>
        <a:stretch/>
      </xdr:blipFill>
      <xdr:spPr>
        <a:xfrm>
          <a:off x="533400" y="4202429"/>
          <a:ext cx="2637733" cy="2455545"/>
        </a:xfrm>
        <a:prstGeom prst="rect">
          <a:avLst/>
        </a:prstGeom>
      </xdr:spPr>
    </xdr:pic>
    <xdr:clientData/>
  </xdr:twoCellAnchor>
  <xdr:twoCellAnchor editAs="oneCell">
    <xdr:from>
      <xdr:col>1</xdr:col>
      <xdr:colOff>66675</xdr:colOff>
      <xdr:row>11</xdr:row>
      <xdr:rowOff>18245</xdr:rowOff>
    </xdr:from>
    <xdr:to>
      <xdr:col>7</xdr:col>
      <xdr:colOff>457200</xdr:colOff>
      <xdr:row>21</xdr:row>
      <xdr:rowOff>77108</xdr:rowOff>
    </xdr:to>
    <xdr:pic>
      <xdr:nvPicPr>
        <xdr:cNvPr id="8" name="Picture 7">
          <a:extLst>
            <a:ext uri="{FF2B5EF4-FFF2-40B4-BE49-F238E27FC236}">
              <a16:creationId xmlns:a16="http://schemas.microsoft.com/office/drawing/2014/main" id="{349BA57B-62A5-4DD8-8792-3F670947D711}"/>
            </a:ext>
          </a:extLst>
        </xdr:cNvPr>
        <xdr:cNvPicPr>
          <a:picLocks noChangeAspect="1"/>
        </xdr:cNvPicPr>
      </xdr:nvPicPr>
      <xdr:blipFill rotWithShape="1">
        <a:blip xmlns:r="http://schemas.openxmlformats.org/officeDocument/2006/relationships" r:embed="rId4"/>
        <a:srcRect t="54178" b="667"/>
        <a:stretch/>
      </xdr:blipFill>
      <xdr:spPr>
        <a:xfrm>
          <a:off x="695325" y="2085170"/>
          <a:ext cx="4162425" cy="1868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1346-5851-4AAA-9B59-03274BBDD243}">
  <sheetPr codeName="Sheet1">
    <tabColor theme="8" tint="0.59999389629810485"/>
  </sheetPr>
  <dimension ref="A1:J47"/>
  <sheetViews>
    <sheetView showWhiteSpace="0" view="pageLayout" zoomScale="85" zoomScaleNormal="100" zoomScalePageLayoutView="85" workbookViewId="0">
      <selection activeCell="E12" sqref="E12:I12"/>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5.6" x14ac:dyDescent="0.6">
      <c r="A5" s="6"/>
      <c r="B5" s="14"/>
      <c r="C5" s="15"/>
      <c r="D5" s="19"/>
      <c r="E5" s="151" t="s">
        <v>0</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145" t="s">
        <v>90</v>
      </c>
      <c r="C9" s="146"/>
      <c r="D9" s="147"/>
      <c r="E9" s="154"/>
      <c r="F9" s="143"/>
      <c r="G9" s="143"/>
      <c r="H9" s="143"/>
      <c r="I9" s="144"/>
      <c r="J9" s="7"/>
    </row>
    <row r="10" spans="1:10" x14ac:dyDescent="0.55000000000000004">
      <c r="A10" s="6"/>
      <c r="B10" s="145" t="s">
        <v>91</v>
      </c>
      <c r="C10" s="146"/>
      <c r="D10" s="147"/>
      <c r="E10" s="142"/>
      <c r="F10" s="143"/>
      <c r="G10" s="143"/>
      <c r="H10" s="143"/>
      <c r="I10" s="144"/>
      <c r="J10" s="7"/>
    </row>
    <row r="11" spans="1:10" x14ac:dyDescent="0.55000000000000004">
      <c r="A11" s="6"/>
      <c r="B11" s="145" t="s">
        <v>92</v>
      </c>
      <c r="C11" s="146"/>
      <c r="D11" s="147"/>
      <c r="E11" s="142"/>
      <c r="F11" s="143"/>
      <c r="G11" s="143"/>
      <c r="H11" s="143"/>
      <c r="I11" s="144"/>
      <c r="J11" s="7"/>
    </row>
    <row r="12" spans="1:10" x14ac:dyDescent="0.55000000000000004">
      <c r="A12" s="6"/>
      <c r="B12" s="145" t="s">
        <v>93</v>
      </c>
      <c r="C12" s="146"/>
      <c r="D12" s="147"/>
      <c r="E12" s="142"/>
      <c r="F12" s="143"/>
      <c r="G12" s="143"/>
      <c r="H12" s="143"/>
      <c r="I12" s="144"/>
      <c r="J12" s="7"/>
    </row>
    <row r="13" spans="1:10" x14ac:dyDescent="0.55000000000000004">
      <c r="A13" s="6"/>
      <c r="B13" s="145" t="s">
        <v>94</v>
      </c>
      <c r="C13" s="146"/>
      <c r="D13" s="147"/>
      <c r="E13" s="142"/>
      <c r="F13" s="143"/>
      <c r="G13" s="143"/>
      <c r="H13" s="143"/>
      <c r="I13" s="144"/>
      <c r="J13" s="7"/>
    </row>
    <row r="14" spans="1:10" x14ac:dyDescent="0.55000000000000004">
      <c r="A14" s="6"/>
      <c r="B14" s="145" t="s">
        <v>56</v>
      </c>
      <c r="C14" s="146"/>
      <c r="D14" s="147"/>
      <c r="E14" s="142"/>
      <c r="F14" s="143"/>
      <c r="G14" s="143"/>
      <c r="H14" s="143"/>
      <c r="I14" s="144"/>
      <c r="J14" s="7"/>
    </row>
    <row r="15" spans="1:10" ht="24.3" customHeight="1" x14ac:dyDescent="0.55000000000000004">
      <c r="A15" s="6"/>
      <c r="B15" s="148" t="s">
        <v>95</v>
      </c>
      <c r="C15" s="149"/>
      <c r="D15" s="150"/>
      <c r="E15" s="142"/>
      <c r="F15" s="143"/>
      <c r="G15" s="143"/>
      <c r="H15" s="143"/>
      <c r="I15" s="144"/>
      <c r="J15" s="7"/>
    </row>
    <row r="16" spans="1:10" x14ac:dyDescent="0.55000000000000004">
      <c r="A16" s="6"/>
      <c r="B16" s="2"/>
      <c r="C16" s="2"/>
      <c r="D16" s="2"/>
      <c r="E16" s="2"/>
      <c r="F16" s="2"/>
      <c r="G16" s="2"/>
      <c r="H16" s="2"/>
      <c r="I16" s="2"/>
      <c r="J16" s="7"/>
    </row>
    <row r="17" spans="1:10" x14ac:dyDescent="0.55000000000000004">
      <c r="A17" s="6"/>
      <c r="B17" s="2"/>
      <c r="C17" s="2"/>
      <c r="D17" s="2"/>
      <c r="E17" s="2"/>
      <c r="F17" s="2"/>
      <c r="G17" s="2"/>
      <c r="H17" s="2"/>
      <c r="I17" s="2"/>
      <c r="J17" s="7"/>
    </row>
    <row r="18" spans="1:10" x14ac:dyDescent="0.55000000000000004">
      <c r="A18" s="6"/>
      <c r="B18" s="2"/>
      <c r="C18" s="2"/>
      <c r="D18" s="2"/>
      <c r="E18" s="2"/>
      <c r="F18" s="2"/>
      <c r="G18" s="2"/>
      <c r="H18" s="2"/>
      <c r="I18" s="2"/>
      <c r="J18" s="7"/>
    </row>
    <row r="19" spans="1:10" x14ac:dyDescent="0.55000000000000004">
      <c r="A19" s="6"/>
      <c r="B19" s="2"/>
      <c r="C19" s="2"/>
      <c r="D19" s="2"/>
      <c r="E19" s="2"/>
      <c r="F19" s="2"/>
      <c r="G19" s="2"/>
      <c r="H19" s="2"/>
      <c r="I19" s="2"/>
      <c r="J19" s="7"/>
    </row>
    <row r="20" spans="1:10" x14ac:dyDescent="0.55000000000000004">
      <c r="A20" s="6"/>
      <c r="B20" s="2"/>
      <c r="C20" s="2"/>
      <c r="D20" s="2"/>
      <c r="E20" s="2"/>
      <c r="F20" s="2"/>
      <c r="G20" s="2"/>
      <c r="H20" s="2"/>
      <c r="I20" s="2"/>
      <c r="J20" s="7"/>
    </row>
    <row r="21" spans="1:10" x14ac:dyDescent="0.55000000000000004">
      <c r="A21" s="6"/>
      <c r="B21" s="2"/>
      <c r="C21" s="2"/>
      <c r="D21" s="2"/>
      <c r="E21" s="2"/>
      <c r="F21" s="2"/>
      <c r="G21" s="2"/>
      <c r="H21" s="2"/>
      <c r="I21" s="2"/>
      <c r="J21" s="7"/>
    </row>
    <row r="22" spans="1:10" x14ac:dyDescent="0.55000000000000004">
      <c r="A22" s="6"/>
      <c r="B22" s="2"/>
      <c r="C22" s="2"/>
      <c r="D22" s="2"/>
      <c r="E22" s="2"/>
      <c r="F22" s="2"/>
      <c r="G22" s="2"/>
      <c r="H22" s="2"/>
      <c r="I22" s="2"/>
      <c r="J22" s="7"/>
    </row>
    <row r="23" spans="1:10" x14ac:dyDescent="0.55000000000000004">
      <c r="A23" s="6"/>
      <c r="B23" s="2"/>
      <c r="C23" s="2"/>
      <c r="D23" s="2"/>
      <c r="E23" s="2"/>
      <c r="F23" s="2"/>
      <c r="G23" s="2"/>
      <c r="H23" s="2"/>
      <c r="I23" s="2"/>
      <c r="J23" s="7"/>
    </row>
    <row r="24" spans="1:10" x14ac:dyDescent="0.55000000000000004">
      <c r="A24" s="6"/>
      <c r="B24" s="2"/>
      <c r="C24" s="2"/>
      <c r="D24" s="2"/>
      <c r="E24" s="2"/>
      <c r="F24" s="2"/>
      <c r="G24" s="2"/>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2"/>
      <c r="C38" s="2"/>
      <c r="D38" s="2"/>
      <c r="E38" s="2"/>
      <c r="F38" s="2"/>
      <c r="G38" s="2"/>
      <c r="H38" s="2"/>
      <c r="I38" s="2"/>
      <c r="J38" s="7"/>
    </row>
    <row r="39" spans="1:10" x14ac:dyDescent="0.55000000000000004">
      <c r="A39" s="6"/>
      <c r="B39" s="2"/>
      <c r="C39" s="2"/>
      <c r="D39" s="2"/>
      <c r="E39" s="2"/>
      <c r="F39" s="2"/>
      <c r="G39" s="2"/>
      <c r="H39" s="2"/>
      <c r="I39" s="2"/>
      <c r="J39" s="7"/>
    </row>
    <row r="40" spans="1:10" x14ac:dyDescent="0.55000000000000004">
      <c r="A40" s="6"/>
      <c r="B40" s="2"/>
      <c r="C40" s="2"/>
      <c r="D40" s="2"/>
      <c r="E40" s="2"/>
      <c r="F40" s="2"/>
      <c r="G40" s="2"/>
      <c r="H40" s="2"/>
      <c r="I40" s="2"/>
      <c r="J40" s="7"/>
    </row>
    <row r="41" spans="1:10" x14ac:dyDescent="0.55000000000000004">
      <c r="A41" s="6"/>
      <c r="B41" s="2"/>
      <c r="C41" s="2"/>
      <c r="D41" s="2"/>
      <c r="E41" s="2"/>
      <c r="F41" s="2"/>
      <c r="G41" s="2"/>
      <c r="H41" s="2"/>
      <c r="I41" s="2"/>
      <c r="J41" s="7"/>
    </row>
    <row r="42" spans="1:10" x14ac:dyDescent="0.55000000000000004">
      <c r="A42" s="6"/>
      <c r="B42" s="2"/>
      <c r="C42" s="2"/>
      <c r="D42" s="2"/>
      <c r="E42" s="2"/>
      <c r="F42" s="2"/>
      <c r="G42" s="2"/>
      <c r="H42" s="2"/>
      <c r="I42" s="2"/>
      <c r="J42" s="7"/>
    </row>
    <row r="43" spans="1:10" x14ac:dyDescent="0.55000000000000004">
      <c r="A43" s="6"/>
      <c r="B43" s="2"/>
      <c r="C43" s="2"/>
      <c r="D43" s="2"/>
      <c r="E43" s="2"/>
      <c r="F43" s="2"/>
      <c r="G43" s="2"/>
      <c r="H43" s="2"/>
      <c r="I43" s="2"/>
      <c r="J43" s="7"/>
    </row>
    <row r="44" spans="1:10" x14ac:dyDescent="0.55000000000000004">
      <c r="A44" s="6"/>
      <c r="B44" s="2"/>
      <c r="C44" s="2"/>
      <c r="D44" s="2"/>
      <c r="E44" s="2"/>
      <c r="F44" s="2"/>
      <c r="G44" s="2"/>
      <c r="H44" s="2"/>
      <c r="I44" s="2"/>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mdY9VmiNsXSNPhBi9ljivh1o3U6zUj/yBYGOHr3n5Hx8vM1ff0aqpFl+8Jo/bCNwCmr4Tlwi4Cb9JEH+0gohvQ==" saltValue="8AqiUxEmRZtA+lJdP7EStA==" spinCount="100000" sheet="1" objects="1" scenarios="1" selectLockedCells="1"/>
  <mergeCells count="16">
    <mergeCell ref="E5:H5"/>
    <mergeCell ref="D6:I6"/>
    <mergeCell ref="E9:I9"/>
    <mergeCell ref="E10:I10"/>
    <mergeCell ref="E11:I11"/>
    <mergeCell ref="E12:I12"/>
    <mergeCell ref="E13:I13"/>
    <mergeCell ref="E14:I14"/>
    <mergeCell ref="E15:I15"/>
    <mergeCell ref="B9:D9"/>
    <mergeCell ref="B10:D10"/>
    <mergeCell ref="B11:D11"/>
    <mergeCell ref="B12:D12"/>
    <mergeCell ref="B13:D13"/>
    <mergeCell ref="B14:D14"/>
    <mergeCell ref="B15:D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ECE0-F755-4E5E-B764-DA38AAF2F426}">
  <sheetPr codeName="Sheet10"/>
  <dimension ref="A1:J47"/>
  <sheetViews>
    <sheetView showWhiteSpace="0" view="pageLayout" topLeftCell="A3" zoomScaleNormal="100" workbookViewId="0">
      <selection activeCell="D7" sqref="D7"/>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8" x14ac:dyDescent="0.6">
      <c r="A5" s="6"/>
      <c r="B5" s="14"/>
      <c r="C5" s="15"/>
      <c r="D5" s="19"/>
      <c r="E5" s="151" t="s">
        <v>129</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2"/>
      <c r="C9" s="2"/>
      <c r="D9" s="2"/>
      <c r="E9" s="2"/>
      <c r="F9" s="2"/>
      <c r="G9" s="2"/>
      <c r="H9" s="2"/>
      <c r="I9" s="2"/>
      <c r="J9" s="7"/>
    </row>
    <row r="10" spans="1:10" x14ac:dyDescent="0.55000000000000004">
      <c r="A10" s="6"/>
      <c r="B10" s="2"/>
      <c r="C10" s="2"/>
      <c r="D10" s="2"/>
      <c r="E10" s="2"/>
      <c r="F10" s="2"/>
      <c r="G10" s="2"/>
      <c r="H10" s="2"/>
      <c r="I10" s="2"/>
      <c r="J10" s="7"/>
    </row>
    <row r="11" spans="1:10" x14ac:dyDescent="0.55000000000000004">
      <c r="A11" s="6"/>
      <c r="B11" s="2"/>
      <c r="C11" s="2"/>
      <c r="D11" s="2"/>
      <c r="E11" s="2"/>
      <c r="F11" s="2"/>
      <c r="G11" s="2"/>
      <c r="H11" s="2"/>
      <c r="I11" s="2"/>
      <c r="J11" s="7"/>
    </row>
    <row r="12" spans="1:10" x14ac:dyDescent="0.55000000000000004">
      <c r="A12" s="6"/>
      <c r="B12" s="2"/>
      <c r="C12" s="2"/>
      <c r="D12" s="2"/>
      <c r="E12" s="2"/>
      <c r="F12" s="2"/>
      <c r="G12" s="2"/>
      <c r="H12" s="2"/>
      <c r="I12" s="2"/>
      <c r="J12" s="7"/>
    </row>
    <row r="13" spans="1:10" x14ac:dyDescent="0.55000000000000004">
      <c r="A13" s="6"/>
      <c r="B13" s="2"/>
      <c r="C13" s="2"/>
      <c r="D13" s="2"/>
      <c r="E13" s="2"/>
      <c r="F13" s="2"/>
      <c r="G13" s="2"/>
      <c r="H13" s="2"/>
      <c r="I13" s="2"/>
      <c r="J13" s="7"/>
    </row>
    <row r="14" spans="1:10" x14ac:dyDescent="0.55000000000000004">
      <c r="A14" s="6"/>
      <c r="B14" s="2"/>
      <c r="C14" s="2"/>
      <c r="D14" s="2"/>
      <c r="E14" s="2"/>
      <c r="F14" s="2"/>
      <c r="G14" s="2"/>
      <c r="H14" s="2"/>
      <c r="I14" s="2"/>
      <c r="J14" s="7"/>
    </row>
    <row r="15" spans="1:10" x14ac:dyDescent="0.55000000000000004">
      <c r="A15" s="6"/>
      <c r="B15" s="319"/>
      <c r="C15" s="319"/>
      <c r="D15" s="319"/>
      <c r="E15" s="319"/>
      <c r="F15" s="190"/>
      <c r="G15" s="190"/>
      <c r="H15" s="2"/>
      <c r="I15" s="2"/>
      <c r="J15" s="7"/>
    </row>
    <row r="16" spans="1:10" x14ac:dyDescent="0.55000000000000004">
      <c r="A16" s="6"/>
      <c r="B16" s="319"/>
      <c r="C16" s="319"/>
      <c r="D16" s="319"/>
      <c r="E16" s="319"/>
      <c r="F16" s="190"/>
      <c r="G16" s="190"/>
      <c r="H16" s="2"/>
      <c r="I16" s="2"/>
      <c r="J16" s="7"/>
    </row>
    <row r="17" spans="1:10" x14ac:dyDescent="0.55000000000000004">
      <c r="A17" s="6"/>
      <c r="B17" s="319"/>
      <c r="C17" s="319"/>
      <c r="D17" s="319"/>
      <c r="E17" s="319"/>
      <c r="F17" s="190"/>
      <c r="G17" s="190"/>
      <c r="H17" s="2"/>
      <c r="I17" s="2"/>
      <c r="J17" s="7"/>
    </row>
    <row r="18" spans="1:10" x14ac:dyDescent="0.55000000000000004">
      <c r="A18" s="6"/>
      <c r="B18" s="319"/>
      <c r="C18" s="319"/>
      <c r="D18" s="319"/>
      <c r="E18" s="319"/>
      <c r="F18" s="190"/>
      <c r="G18" s="190"/>
      <c r="H18" s="2"/>
      <c r="I18" s="2"/>
      <c r="J18" s="7"/>
    </row>
    <row r="19" spans="1:10" x14ac:dyDescent="0.55000000000000004">
      <c r="A19" s="6"/>
      <c r="B19" s="121"/>
      <c r="C19" s="121"/>
      <c r="D19" s="121"/>
      <c r="E19" s="121"/>
      <c r="F19" s="190"/>
      <c r="G19" s="190"/>
      <c r="H19" s="2"/>
      <c r="I19" s="2"/>
      <c r="J19" s="7"/>
    </row>
    <row r="20" spans="1:10" x14ac:dyDescent="0.55000000000000004">
      <c r="A20" s="6"/>
      <c r="B20" s="121"/>
      <c r="C20" s="121"/>
      <c r="D20" s="121"/>
      <c r="E20" s="121"/>
      <c r="F20" s="190"/>
      <c r="G20" s="190"/>
      <c r="H20" s="2"/>
      <c r="I20" s="2"/>
      <c r="J20" s="7"/>
    </row>
    <row r="21" spans="1:10" x14ac:dyDescent="0.55000000000000004">
      <c r="A21" s="6"/>
      <c r="B21" s="121"/>
      <c r="C21" s="121"/>
      <c r="D21" s="121"/>
      <c r="E21" s="121"/>
      <c r="F21" s="190"/>
      <c r="G21" s="190"/>
      <c r="H21" s="2"/>
      <c r="I21" s="2"/>
      <c r="J21" s="7"/>
    </row>
    <row r="22" spans="1:10" x14ac:dyDescent="0.55000000000000004">
      <c r="A22" s="6"/>
      <c r="B22" s="319"/>
      <c r="C22" s="319"/>
      <c r="D22" s="319"/>
      <c r="E22" s="319"/>
      <c r="F22" s="190"/>
      <c r="G22" s="190"/>
      <c r="H22" s="2"/>
      <c r="I22" s="2"/>
      <c r="J22" s="7"/>
    </row>
    <row r="23" spans="1:10" x14ac:dyDescent="0.55000000000000004">
      <c r="A23" s="6"/>
      <c r="B23" s="319"/>
      <c r="C23" s="319"/>
      <c r="D23" s="319"/>
      <c r="E23" s="319"/>
      <c r="F23" s="190"/>
      <c r="G23" s="190"/>
      <c r="H23" s="2"/>
      <c r="I23" s="2"/>
      <c r="J23" s="7"/>
    </row>
    <row r="24" spans="1:10" x14ac:dyDescent="0.55000000000000004">
      <c r="A24" s="6"/>
      <c r="B24" s="319"/>
      <c r="C24" s="319"/>
      <c r="D24" s="319"/>
      <c r="E24" s="319"/>
      <c r="F24" s="190"/>
      <c r="G24" s="190"/>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2"/>
      <c r="C38" s="2"/>
      <c r="D38" s="2"/>
      <c r="E38" s="2"/>
      <c r="F38" s="2"/>
      <c r="G38" s="2"/>
      <c r="H38" s="2"/>
      <c r="I38" s="2"/>
      <c r="J38" s="7"/>
    </row>
    <row r="39" spans="1:10" x14ac:dyDescent="0.55000000000000004">
      <c r="A39" s="6"/>
      <c r="B39" s="119" t="s">
        <v>132</v>
      </c>
      <c r="C39" s="12"/>
      <c r="D39" s="12"/>
      <c r="E39" s="12"/>
      <c r="F39" s="12"/>
      <c r="G39" s="12"/>
      <c r="H39" s="12"/>
      <c r="I39" s="13"/>
      <c r="J39" s="7"/>
    </row>
    <row r="40" spans="1:10" x14ac:dyDescent="0.55000000000000004">
      <c r="A40" s="6"/>
      <c r="B40" s="124" t="s">
        <v>135</v>
      </c>
      <c r="C40" s="2"/>
      <c r="D40" s="2"/>
      <c r="E40" s="2"/>
      <c r="F40" s="2"/>
      <c r="G40" s="2"/>
      <c r="H40" s="2"/>
      <c r="I40" s="15"/>
      <c r="J40" s="7"/>
    </row>
    <row r="41" spans="1:10" x14ac:dyDescent="0.55000000000000004">
      <c r="A41" s="6"/>
      <c r="B41" s="125"/>
      <c r="C41" s="2"/>
      <c r="D41" s="2"/>
      <c r="E41" s="2"/>
      <c r="F41" s="2"/>
      <c r="G41" s="2"/>
      <c r="H41" s="2"/>
      <c r="I41" s="15"/>
      <c r="J41" s="7"/>
    </row>
    <row r="42" spans="1:10" x14ac:dyDescent="0.55000000000000004">
      <c r="A42" s="6"/>
      <c r="B42" s="122" t="s">
        <v>128</v>
      </c>
      <c r="C42" s="2"/>
      <c r="D42" s="2"/>
      <c r="E42" s="2"/>
      <c r="F42" s="2"/>
      <c r="G42" s="2"/>
      <c r="H42" s="2"/>
      <c r="I42" s="15"/>
      <c r="J42" s="7"/>
    </row>
    <row r="43" spans="1:10" x14ac:dyDescent="0.55000000000000004">
      <c r="A43" s="6"/>
      <c r="B43" s="123" t="s">
        <v>131</v>
      </c>
      <c r="C43" s="2"/>
      <c r="D43" s="2"/>
      <c r="E43" s="2"/>
      <c r="F43" s="2"/>
      <c r="G43" s="2"/>
      <c r="H43" s="2"/>
      <c r="I43" s="15"/>
      <c r="J43" s="7"/>
    </row>
    <row r="44" spans="1:10" x14ac:dyDescent="0.55000000000000004">
      <c r="A44" s="6"/>
      <c r="B44" s="120" t="s">
        <v>136</v>
      </c>
      <c r="C44" s="17"/>
      <c r="D44" s="17"/>
      <c r="E44" s="17"/>
      <c r="F44" s="17"/>
      <c r="G44" s="17"/>
      <c r="H44" s="17"/>
      <c r="I44" s="18"/>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aka5Rl7VqvywOgpwvkOM0RVkQWIiBAKQU7epkrGrIPQNGA8S1ZfKgNVVSE0ZmyHK1HC9K2DYQUgf9N0KZA8rfw==" saltValue="k2GQlB5BxMLR+yUzhfoCiw==" spinCount="100000" sheet="1" objects="1" scenarios="1" selectLockedCells="1" selectUnlockedCells="1"/>
  <mergeCells count="17">
    <mergeCell ref="B23:E23"/>
    <mergeCell ref="F23:G23"/>
    <mergeCell ref="B24:E24"/>
    <mergeCell ref="F24:G24"/>
    <mergeCell ref="B18:E18"/>
    <mergeCell ref="F18:G18"/>
    <mergeCell ref="F19:G19"/>
    <mergeCell ref="F20:G20"/>
    <mergeCell ref="F21:G21"/>
    <mergeCell ref="B22:E22"/>
    <mergeCell ref="F22:G22"/>
    <mergeCell ref="E5:H5"/>
    <mergeCell ref="D6:I6"/>
    <mergeCell ref="B15:E16"/>
    <mergeCell ref="F15:G16"/>
    <mergeCell ref="B17:E17"/>
    <mergeCell ref="F17: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AFA5-C79A-4B77-A564-2141818E838E}">
  <sheetPr codeName="Sheet2">
    <tabColor theme="8" tint="0.59999389629810485"/>
  </sheetPr>
  <dimension ref="A1:T50"/>
  <sheetViews>
    <sheetView showWhiteSpace="0" view="pageLayout" topLeftCell="A3" zoomScale="85" zoomScaleNormal="100" zoomScalePageLayoutView="85" workbookViewId="0">
      <selection activeCell="K36" sqref="K36:L36"/>
    </sheetView>
  </sheetViews>
  <sheetFormatPr defaultColWidth="8.7890625" defaultRowHeight="14.4" x14ac:dyDescent="0.55000000000000004"/>
  <cols>
    <col min="1" max="20" width="4.47265625" customWidth="1"/>
  </cols>
  <sheetData>
    <row r="1" spans="1:20" ht="14.7" thickTop="1" x14ac:dyDescent="0.55000000000000004">
      <c r="A1" s="3"/>
      <c r="B1" s="4"/>
      <c r="C1" s="4"/>
      <c r="D1" s="4"/>
      <c r="E1" s="4"/>
      <c r="F1" s="4"/>
      <c r="G1" s="4"/>
      <c r="H1" s="4"/>
      <c r="I1" s="4"/>
      <c r="J1" s="4"/>
      <c r="K1" s="4"/>
      <c r="L1" s="4"/>
      <c r="M1" s="4"/>
      <c r="N1" s="4"/>
      <c r="O1" s="4"/>
      <c r="P1" s="4"/>
      <c r="Q1" s="4"/>
      <c r="R1" s="4"/>
      <c r="S1" s="4"/>
      <c r="T1" s="5"/>
    </row>
    <row r="2" spans="1:20" x14ac:dyDescent="0.55000000000000004">
      <c r="A2" s="6"/>
      <c r="B2" s="2"/>
      <c r="C2" s="2"/>
      <c r="D2" s="2"/>
      <c r="E2" s="2"/>
      <c r="F2" s="2"/>
      <c r="G2" s="2"/>
      <c r="H2" s="2"/>
      <c r="I2" s="2"/>
      <c r="J2" s="2"/>
      <c r="K2" s="2"/>
      <c r="L2" s="2"/>
      <c r="M2" s="2"/>
      <c r="N2" s="2"/>
      <c r="O2" s="2"/>
      <c r="P2" s="2"/>
      <c r="Q2" s="2"/>
      <c r="R2" s="2"/>
      <c r="S2" s="2"/>
      <c r="T2" s="7"/>
    </row>
    <row r="3" spans="1:20" x14ac:dyDescent="0.55000000000000004">
      <c r="A3" s="6"/>
      <c r="B3" s="11"/>
      <c r="C3" s="12"/>
      <c r="D3" s="12"/>
      <c r="E3" s="12"/>
      <c r="F3" s="13"/>
      <c r="G3" s="12"/>
      <c r="H3" s="12"/>
      <c r="I3" s="12"/>
      <c r="J3" s="12"/>
      <c r="K3" s="12"/>
      <c r="L3" s="12"/>
      <c r="M3" s="12"/>
      <c r="N3" s="12"/>
      <c r="O3" s="12"/>
      <c r="P3" s="12"/>
      <c r="Q3" s="12"/>
      <c r="R3" s="13"/>
      <c r="S3" s="2"/>
      <c r="T3" s="7"/>
    </row>
    <row r="4" spans="1:20" x14ac:dyDescent="0.55000000000000004">
      <c r="A4" s="6"/>
      <c r="B4" s="14"/>
      <c r="C4" s="2"/>
      <c r="D4" s="2"/>
      <c r="E4" s="2"/>
      <c r="F4" s="15"/>
      <c r="G4" s="2"/>
      <c r="H4" s="2"/>
      <c r="I4" s="2"/>
      <c r="J4" s="2"/>
      <c r="K4" s="2"/>
      <c r="L4" s="2"/>
      <c r="M4" s="2"/>
      <c r="N4" s="2"/>
      <c r="O4" s="2"/>
      <c r="P4" s="2"/>
      <c r="Q4" s="2"/>
      <c r="R4" s="15"/>
      <c r="S4" s="2"/>
      <c r="T4" s="7"/>
    </row>
    <row r="5" spans="1:20" ht="15.6" x14ac:dyDescent="0.6">
      <c r="A5" s="6"/>
      <c r="B5" s="14"/>
      <c r="C5" s="2"/>
      <c r="D5" s="2"/>
      <c r="E5" s="19"/>
      <c r="F5" s="22"/>
      <c r="G5" s="151" t="s">
        <v>55</v>
      </c>
      <c r="H5" s="151"/>
      <c r="I5" s="151"/>
      <c r="J5" s="151"/>
      <c r="K5" s="151"/>
      <c r="L5" s="151"/>
      <c r="M5" s="151"/>
      <c r="N5" s="151"/>
      <c r="O5" s="151"/>
      <c r="P5" s="151"/>
      <c r="Q5" s="151"/>
      <c r="R5" s="153"/>
      <c r="S5" s="19"/>
      <c r="T5" s="7"/>
    </row>
    <row r="6" spans="1:20" ht="15.6" x14ac:dyDescent="0.6">
      <c r="A6" s="6"/>
      <c r="B6" s="14"/>
      <c r="C6" s="2"/>
      <c r="D6" s="2"/>
      <c r="E6" s="23"/>
      <c r="F6" s="28"/>
      <c r="G6" s="182" t="s">
        <v>137</v>
      </c>
      <c r="H6" s="151"/>
      <c r="I6" s="151"/>
      <c r="J6" s="151"/>
      <c r="K6" s="151"/>
      <c r="L6" s="151"/>
      <c r="M6" s="151"/>
      <c r="N6" s="151"/>
      <c r="O6" s="151"/>
      <c r="P6" s="151"/>
      <c r="Q6" s="151"/>
      <c r="R6" s="183"/>
      <c r="S6" s="21"/>
      <c r="T6" s="7"/>
    </row>
    <row r="7" spans="1:20" ht="15.6" x14ac:dyDescent="0.6">
      <c r="A7" s="6"/>
      <c r="B7" s="14"/>
      <c r="C7" s="2"/>
      <c r="D7" s="2"/>
      <c r="E7" s="2"/>
      <c r="F7" s="15"/>
      <c r="G7" s="69"/>
      <c r="H7" s="57"/>
      <c r="I7" s="57"/>
      <c r="J7" s="57"/>
      <c r="K7" s="104"/>
      <c r="L7" s="151"/>
      <c r="M7" s="151"/>
      <c r="N7" s="151"/>
      <c r="O7" s="151"/>
      <c r="P7" s="151"/>
      <c r="Q7" s="151"/>
      <c r="R7" s="153"/>
      <c r="S7" s="2"/>
      <c r="T7" s="7"/>
    </row>
    <row r="8" spans="1:20" ht="14.4" customHeight="1" x14ac:dyDescent="0.55000000000000004">
      <c r="A8" s="6"/>
      <c r="B8" s="85"/>
      <c r="C8" s="86"/>
      <c r="D8" s="86"/>
      <c r="E8" s="86"/>
      <c r="F8" s="105"/>
      <c r="G8" s="102"/>
      <c r="H8" s="70"/>
      <c r="I8" s="70"/>
      <c r="J8" s="70"/>
      <c r="K8" s="103"/>
      <c r="L8" s="188"/>
      <c r="M8" s="188"/>
      <c r="N8" s="188"/>
      <c r="O8" s="188"/>
      <c r="P8" s="188"/>
      <c r="Q8" s="188"/>
      <c r="R8" s="189"/>
      <c r="S8" s="2"/>
      <c r="T8" s="7"/>
    </row>
    <row r="9" spans="1:20" x14ac:dyDescent="0.55000000000000004">
      <c r="A9" s="6"/>
      <c r="B9" s="190"/>
      <c r="C9" s="190"/>
      <c r="D9" s="190"/>
      <c r="E9" s="190"/>
      <c r="F9" s="190"/>
      <c r="G9" s="190"/>
      <c r="H9" s="2"/>
      <c r="I9" s="2"/>
      <c r="J9" s="2"/>
      <c r="K9" s="2"/>
      <c r="L9" s="2"/>
      <c r="M9" s="2"/>
      <c r="N9" s="2"/>
      <c r="O9" s="2"/>
      <c r="P9" s="2"/>
      <c r="Q9" s="2"/>
      <c r="R9" s="2"/>
      <c r="S9" s="2"/>
      <c r="T9" s="7"/>
    </row>
    <row r="10" spans="1:20" x14ac:dyDescent="0.55000000000000004">
      <c r="A10" s="6"/>
      <c r="B10" s="192" t="s">
        <v>76</v>
      </c>
      <c r="C10" s="193"/>
      <c r="D10" s="193"/>
      <c r="E10" s="193"/>
      <c r="F10" s="193"/>
      <c r="G10" s="194"/>
      <c r="H10" s="195" t="s">
        <v>138</v>
      </c>
      <c r="I10" s="196"/>
      <c r="J10" s="197" t="s">
        <v>85</v>
      </c>
      <c r="K10" s="197"/>
      <c r="L10" s="197"/>
      <c r="M10" s="197"/>
      <c r="N10" s="197"/>
      <c r="O10" s="198" t="s">
        <v>86</v>
      </c>
      <c r="P10" s="198"/>
      <c r="Q10" s="198"/>
      <c r="R10" s="199"/>
      <c r="S10" s="2"/>
      <c r="T10" s="7"/>
    </row>
    <row r="11" spans="1:20" ht="7.2" customHeight="1" x14ac:dyDescent="0.55000000000000004">
      <c r="A11" s="6"/>
      <c r="B11" s="191"/>
      <c r="C11" s="191"/>
      <c r="D11" s="191"/>
      <c r="E11" s="191"/>
      <c r="F11" s="190"/>
      <c r="G11" s="190"/>
      <c r="H11" s="2"/>
      <c r="I11" s="2"/>
      <c r="J11" s="2"/>
      <c r="K11" s="2"/>
      <c r="L11" s="2"/>
      <c r="M11" s="2"/>
      <c r="N11" s="2"/>
      <c r="O11" s="2"/>
      <c r="P11" s="2"/>
      <c r="Q11" s="2"/>
      <c r="R11" s="2"/>
      <c r="S11" s="2"/>
      <c r="T11" s="7"/>
    </row>
    <row r="12" spans="1:20" ht="9.9" customHeight="1" x14ac:dyDescent="0.55000000000000004">
      <c r="A12" s="6"/>
      <c r="B12" s="184" t="s">
        <v>2</v>
      </c>
      <c r="C12" s="157"/>
      <c r="D12" s="157"/>
      <c r="E12" s="157"/>
      <c r="F12" s="157" t="s">
        <v>3</v>
      </c>
      <c r="G12" s="157"/>
      <c r="H12" s="157" t="s">
        <v>4</v>
      </c>
      <c r="I12" s="157"/>
      <c r="J12" s="157"/>
      <c r="K12" s="157" t="s">
        <v>7</v>
      </c>
      <c r="L12" s="157"/>
      <c r="M12" s="221" t="s">
        <v>8</v>
      </c>
      <c r="N12" s="157" t="s">
        <v>5</v>
      </c>
      <c r="O12" s="157"/>
      <c r="P12" s="71"/>
      <c r="Q12" s="157" t="s">
        <v>10</v>
      </c>
      <c r="R12" s="158"/>
      <c r="S12" s="2"/>
      <c r="T12" s="7"/>
    </row>
    <row r="13" spans="1:20" ht="39.299999999999997" customHeight="1" x14ac:dyDescent="0.55000000000000004">
      <c r="A13" s="6"/>
      <c r="B13" s="185"/>
      <c r="C13" s="159"/>
      <c r="D13" s="159"/>
      <c r="E13" s="159"/>
      <c r="F13" s="159"/>
      <c r="G13" s="159"/>
      <c r="H13" s="159"/>
      <c r="I13" s="159"/>
      <c r="J13" s="159"/>
      <c r="K13" s="159"/>
      <c r="L13" s="159"/>
      <c r="M13" s="222"/>
      <c r="N13" s="159"/>
      <c r="O13" s="159"/>
      <c r="P13" s="72" t="s">
        <v>9</v>
      </c>
      <c r="Q13" s="159"/>
      <c r="R13" s="160"/>
      <c r="S13" s="2"/>
      <c r="T13" s="7"/>
    </row>
    <row r="14" spans="1:20" x14ac:dyDescent="0.55000000000000004">
      <c r="A14" s="6"/>
      <c r="B14" s="187" t="s">
        <v>11</v>
      </c>
      <c r="C14" s="186"/>
      <c r="D14" s="186"/>
      <c r="E14" s="186"/>
      <c r="F14" s="186" t="s">
        <v>12</v>
      </c>
      <c r="G14" s="186"/>
      <c r="H14" s="186" t="s">
        <v>25</v>
      </c>
      <c r="I14" s="186"/>
      <c r="J14" s="186"/>
      <c r="K14" s="175">
        <v>0</v>
      </c>
      <c r="L14" s="176"/>
      <c r="M14" s="76" t="s">
        <v>8</v>
      </c>
      <c r="N14" s="174">
        <v>3.6</v>
      </c>
      <c r="O14" s="174"/>
      <c r="P14" s="77" t="s">
        <v>9</v>
      </c>
      <c r="Q14" s="161">
        <f>N14*K14</f>
        <v>0</v>
      </c>
      <c r="R14" s="162" t="e">
        <f>#REF!*M14</f>
        <v>#REF!</v>
      </c>
      <c r="S14" s="2"/>
      <c r="T14" s="7"/>
    </row>
    <row r="15" spans="1:20" x14ac:dyDescent="0.55000000000000004">
      <c r="A15" s="6"/>
      <c r="B15" s="178" t="s">
        <v>11</v>
      </c>
      <c r="C15" s="165"/>
      <c r="D15" s="165"/>
      <c r="E15" s="165"/>
      <c r="F15" s="165" t="s">
        <v>12</v>
      </c>
      <c r="G15" s="165"/>
      <c r="H15" s="165" t="s">
        <v>26</v>
      </c>
      <c r="I15" s="165"/>
      <c r="J15" s="165"/>
      <c r="K15" s="172">
        <v>0</v>
      </c>
      <c r="L15" s="173"/>
      <c r="M15" s="64" t="s">
        <v>8</v>
      </c>
      <c r="N15" s="169">
        <v>8</v>
      </c>
      <c r="O15" s="169"/>
      <c r="P15" s="24" t="s">
        <v>9</v>
      </c>
      <c r="Q15" s="155">
        <f t="shared" ref="Q15:Q41" si="0">N15*K15</f>
        <v>0</v>
      </c>
      <c r="R15" s="156" t="e">
        <f>#REF!*M15</f>
        <v>#REF!</v>
      </c>
      <c r="S15" s="2"/>
      <c r="T15" s="7"/>
    </row>
    <row r="16" spans="1:20" x14ac:dyDescent="0.55000000000000004">
      <c r="A16" s="6"/>
      <c r="B16" s="178" t="s">
        <v>13</v>
      </c>
      <c r="C16" s="165"/>
      <c r="D16" s="165"/>
      <c r="E16" s="165"/>
      <c r="F16" s="165" t="s">
        <v>12</v>
      </c>
      <c r="G16" s="165"/>
      <c r="H16" s="165" t="s">
        <v>27</v>
      </c>
      <c r="I16" s="165"/>
      <c r="J16" s="165"/>
      <c r="K16" s="172">
        <v>0</v>
      </c>
      <c r="L16" s="173"/>
      <c r="M16" s="64" t="s">
        <v>8</v>
      </c>
      <c r="N16" s="165">
        <v>1.4</v>
      </c>
      <c r="O16" s="165"/>
      <c r="P16" s="24" t="s">
        <v>9</v>
      </c>
      <c r="Q16" s="155">
        <f t="shared" si="0"/>
        <v>0</v>
      </c>
      <c r="R16" s="156" t="e">
        <f>#REF!*M16</f>
        <v>#REF!</v>
      </c>
      <c r="S16" s="2"/>
      <c r="T16" s="7"/>
    </row>
    <row r="17" spans="1:20" x14ac:dyDescent="0.55000000000000004">
      <c r="A17" s="6"/>
      <c r="B17" s="178" t="s">
        <v>13</v>
      </c>
      <c r="C17" s="165"/>
      <c r="D17" s="165"/>
      <c r="E17" s="165"/>
      <c r="F17" s="165" t="s">
        <v>35</v>
      </c>
      <c r="G17" s="165"/>
      <c r="H17" s="165" t="s">
        <v>27</v>
      </c>
      <c r="I17" s="165"/>
      <c r="J17" s="165"/>
      <c r="K17" s="172">
        <v>0</v>
      </c>
      <c r="L17" s="173"/>
      <c r="M17" s="64" t="s">
        <v>8</v>
      </c>
      <c r="N17" s="169">
        <v>4</v>
      </c>
      <c r="O17" s="169"/>
      <c r="P17" s="24" t="s">
        <v>9</v>
      </c>
      <c r="Q17" s="155">
        <f t="shared" si="0"/>
        <v>0</v>
      </c>
      <c r="R17" s="156" t="e">
        <f>#REF!*M17</f>
        <v>#REF!</v>
      </c>
      <c r="S17" s="2"/>
      <c r="T17" s="7"/>
    </row>
    <row r="18" spans="1:20" x14ac:dyDescent="0.55000000000000004">
      <c r="A18" s="6"/>
      <c r="B18" s="178" t="s">
        <v>14</v>
      </c>
      <c r="C18" s="165"/>
      <c r="D18" s="165"/>
      <c r="E18" s="165"/>
      <c r="F18" s="165" t="s">
        <v>12</v>
      </c>
      <c r="G18" s="165"/>
      <c r="H18" s="165" t="s">
        <v>28</v>
      </c>
      <c r="I18" s="165"/>
      <c r="J18" s="165"/>
      <c r="K18" s="172">
        <v>0</v>
      </c>
      <c r="L18" s="173"/>
      <c r="M18" s="64" t="s">
        <v>8</v>
      </c>
      <c r="N18" s="169">
        <v>1.4</v>
      </c>
      <c r="O18" s="169"/>
      <c r="P18" s="24" t="s">
        <v>9</v>
      </c>
      <c r="Q18" s="155">
        <f t="shared" si="0"/>
        <v>0</v>
      </c>
      <c r="R18" s="156" t="e">
        <f>#REF!*M18</f>
        <v>#REF!</v>
      </c>
      <c r="S18" s="2"/>
      <c r="T18" s="7"/>
    </row>
    <row r="19" spans="1:20" x14ac:dyDescent="0.55000000000000004">
      <c r="A19" s="6"/>
      <c r="B19" s="178" t="s">
        <v>15</v>
      </c>
      <c r="C19" s="165"/>
      <c r="D19" s="165"/>
      <c r="E19" s="165"/>
      <c r="F19" s="165" t="s">
        <v>35</v>
      </c>
      <c r="G19" s="165"/>
      <c r="H19" s="165" t="s">
        <v>29</v>
      </c>
      <c r="I19" s="165"/>
      <c r="J19" s="165"/>
      <c r="K19" s="172">
        <v>0</v>
      </c>
      <c r="L19" s="173"/>
      <c r="M19" s="64" t="s">
        <v>8</v>
      </c>
      <c r="N19" s="169">
        <v>0.25</v>
      </c>
      <c r="O19" s="169"/>
      <c r="P19" s="24" t="s">
        <v>9</v>
      </c>
      <c r="Q19" s="155">
        <f t="shared" si="0"/>
        <v>0</v>
      </c>
      <c r="R19" s="156" t="e">
        <f>#REF!*M19</f>
        <v>#REF!</v>
      </c>
      <c r="S19" s="2"/>
      <c r="T19" s="7"/>
    </row>
    <row r="20" spans="1:20" x14ac:dyDescent="0.55000000000000004">
      <c r="A20" s="6"/>
      <c r="B20" s="178" t="s">
        <v>16</v>
      </c>
      <c r="C20" s="165"/>
      <c r="D20" s="165"/>
      <c r="E20" s="165"/>
      <c r="F20" s="165" t="s">
        <v>12</v>
      </c>
      <c r="G20" s="165"/>
      <c r="H20" s="165" t="s">
        <v>27</v>
      </c>
      <c r="I20" s="165"/>
      <c r="J20" s="165"/>
      <c r="K20" s="172">
        <v>0</v>
      </c>
      <c r="L20" s="173"/>
      <c r="M20" s="64" t="s">
        <v>8</v>
      </c>
      <c r="N20" s="169">
        <v>1.4</v>
      </c>
      <c r="O20" s="169"/>
      <c r="P20" s="24" t="s">
        <v>9</v>
      </c>
      <c r="Q20" s="155">
        <f t="shared" si="0"/>
        <v>0</v>
      </c>
      <c r="R20" s="156" t="e">
        <f>#REF!*M20</f>
        <v>#REF!</v>
      </c>
      <c r="S20" s="2"/>
      <c r="T20" s="7"/>
    </row>
    <row r="21" spans="1:20" x14ac:dyDescent="0.55000000000000004">
      <c r="A21" s="6"/>
      <c r="B21" s="178" t="s">
        <v>16</v>
      </c>
      <c r="C21" s="165"/>
      <c r="D21" s="165"/>
      <c r="E21" s="165"/>
      <c r="F21" s="165" t="s">
        <v>36</v>
      </c>
      <c r="G21" s="165"/>
      <c r="H21" s="165" t="s">
        <v>27</v>
      </c>
      <c r="I21" s="165"/>
      <c r="J21" s="165"/>
      <c r="K21" s="172">
        <v>0</v>
      </c>
      <c r="L21" s="173"/>
      <c r="M21" s="64" t="s">
        <v>8</v>
      </c>
      <c r="N21" s="169">
        <v>4</v>
      </c>
      <c r="O21" s="169"/>
      <c r="P21" s="24" t="s">
        <v>9</v>
      </c>
      <c r="Q21" s="155">
        <f t="shared" si="0"/>
        <v>0</v>
      </c>
      <c r="R21" s="156" t="e">
        <f>#REF!*M21</f>
        <v>#REF!</v>
      </c>
      <c r="S21" s="2"/>
      <c r="T21" s="7"/>
    </row>
    <row r="22" spans="1:20" x14ac:dyDescent="0.55000000000000004">
      <c r="A22" s="6"/>
      <c r="B22" s="178" t="s">
        <v>17</v>
      </c>
      <c r="C22" s="165"/>
      <c r="D22" s="165"/>
      <c r="E22" s="165"/>
      <c r="F22" s="165" t="s">
        <v>12</v>
      </c>
      <c r="G22" s="165"/>
      <c r="H22" s="165" t="s">
        <v>27</v>
      </c>
      <c r="I22" s="165"/>
      <c r="J22" s="165"/>
      <c r="K22" s="172">
        <v>0</v>
      </c>
      <c r="L22" s="173"/>
      <c r="M22" s="64" t="s">
        <v>8</v>
      </c>
      <c r="N22" s="169">
        <v>0.7</v>
      </c>
      <c r="O22" s="169"/>
      <c r="P22" s="24" t="s">
        <v>9</v>
      </c>
      <c r="Q22" s="155">
        <f t="shared" si="0"/>
        <v>0</v>
      </c>
      <c r="R22" s="156" t="e">
        <f>#REF!*M22</f>
        <v>#REF!</v>
      </c>
      <c r="S22" s="2"/>
      <c r="T22" s="7"/>
    </row>
    <row r="23" spans="1:20" x14ac:dyDescent="0.55000000000000004">
      <c r="A23" s="6"/>
      <c r="B23" s="178" t="s">
        <v>17</v>
      </c>
      <c r="C23" s="165"/>
      <c r="D23" s="165"/>
      <c r="E23" s="165"/>
      <c r="F23" s="165" t="s">
        <v>35</v>
      </c>
      <c r="G23" s="165"/>
      <c r="H23" s="165" t="s">
        <v>27</v>
      </c>
      <c r="I23" s="165"/>
      <c r="J23" s="165"/>
      <c r="K23" s="172">
        <v>0</v>
      </c>
      <c r="L23" s="173"/>
      <c r="M23" s="64" t="s">
        <v>8</v>
      </c>
      <c r="N23" s="169">
        <v>2</v>
      </c>
      <c r="O23" s="169"/>
      <c r="P23" s="24" t="s">
        <v>9</v>
      </c>
      <c r="Q23" s="155">
        <f t="shared" si="0"/>
        <v>0</v>
      </c>
      <c r="R23" s="156" t="e">
        <f>#REF!*M23</f>
        <v>#REF!</v>
      </c>
      <c r="S23" s="2"/>
      <c r="T23" s="7"/>
    </row>
    <row r="24" spans="1:20" x14ac:dyDescent="0.55000000000000004">
      <c r="A24" s="6"/>
      <c r="B24" s="223" t="s">
        <v>18</v>
      </c>
      <c r="C24" s="224"/>
      <c r="D24" s="224"/>
      <c r="E24" s="224"/>
      <c r="F24" s="165" t="s">
        <v>36</v>
      </c>
      <c r="G24" s="165"/>
      <c r="H24" s="165" t="s">
        <v>27</v>
      </c>
      <c r="I24" s="165"/>
      <c r="J24" s="165"/>
      <c r="K24" s="172">
        <v>0</v>
      </c>
      <c r="L24" s="173"/>
      <c r="M24" s="64" t="s">
        <v>8</v>
      </c>
      <c r="N24" s="169">
        <v>3</v>
      </c>
      <c r="O24" s="169"/>
      <c r="P24" s="24" t="s">
        <v>9</v>
      </c>
      <c r="Q24" s="155">
        <f t="shared" si="0"/>
        <v>0</v>
      </c>
      <c r="R24" s="156" t="e">
        <f>#REF!*M24</f>
        <v>#REF!</v>
      </c>
      <c r="S24" s="2"/>
      <c r="T24" s="7"/>
    </row>
    <row r="25" spans="1:20" x14ac:dyDescent="0.55000000000000004">
      <c r="A25" s="6"/>
      <c r="B25" s="178" t="s">
        <v>19</v>
      </c>
      <c r="C25" s="165"/>
      <c r="D25" s="165"/>
      <c r="E25" s="165"/>
      <c r="F25" s="165" t="s">
        <v>12</v>
      </c>
      <c r="G25" s="165"/>
      <c r="H25" s="165" t="s">
        <v>30</v>
      </c>
      <c r="I25" s="165"/>
      <c r="J25" s="165"/>
      <c r="K25" s="172">
        <v>0</v>
      </c>
      <c r="L25" s="173"/>
      <c r="M25" s="64" t="s">
        <v>8</v>
      </c>
      <c r="N25" s="169">
        <v>1.4</v>
      </c>
      <c r="O25" s="169"/>
      <c r="P25" s="24" t="s">
        <v>9</v>
      </c>
      <c r="Q25" s="155">
        <f t="shared" si="0"/>
        <v>0</v>
      </c>
      <c r="R25" s="156" t="e">
        <f>#REF!*M25</f>
        <v>#REF!</v>
      </c>
      <c r="S25" s="2"/>
      <c r="T25" s="7"/>
    </row>
    <row r="26" spans="1:20" x14ac:dyDescent="0.55000000000000004">
      <c r="A26" s="6"/>
      <c r="B26" s="178" t="s">
        <v>19</v>
      </c>
      <c r="C26" s="165"/>
      <c r="D26" s="165"/>
      <c r="E26" s="165"/>
      <c r="F26" s="165" t="s">
        <v>35</v>
      </c>
      <c r="G26" s="165"/>
      <c r="H26" s="165" t="s">
        <v>30</v>
      </c>
      <c r="I26" s="165"/>
      <c r="J26" s="165"/>
      <c r="K26" s="172">
        <v>0</v>
      </c>
      <c r="L26" s="173"/>
      <c r="M26" s="64" t="s">
        <v>8</v>
      </c>
      <c r="N26" s="169">
        <v>4</v>
      </c>
      <c r="O26" s="169"/>
      <c r="P26" s="24" t="s">
        <v>9</v>
      </c>
      <c r="Q26" s="155">
        <f t="shared" si="0"/>
        <v>0</v>
      </c>
      <c r="R26" s="156" t="e">
        <f>#REF!*M26</f>
        <v>#REF!</v>
      </c>
      <c r="S26" s="2"/>
      <c r="T26" s="7"/>
    </row>
    <row r="27" spans="1:20" x14ac:dyDescent="0.55000000000000004">
      <c r="A27" s="6"/>
      <c r="B27" s="178" t="s">
        <v>20</v>
      </c>
      <c r="C27" s="165"/>
      <c r="D27" s="165"/>
      <c r="E27" s="165"/>
      <c r="F27" s="165" t="s">
        <v>35</v>
      </c>
      <c r="G27" s="165"/>
      <c r="H27" s="165" t="s">
        <v>31</v>
      </c>
      <c r="I27" s="165"/>
      <c r="J27" s="165"/>
      <c r="K27" s="172">
        <v>0</v>
      </c>
      <c r="L27" s="173"/>
      <c r="M27" s="64" t="s">
        <v>8</v>
      </c>
      <c r="N27" s="169">
        <v>10</v>
      </c>
      <c r="O27" s="169"/>
      <c r="P27" s="24" t="s">
        <v>9</v>
      </c>
      <c r="Q27" s="155">
        <f t="shared" si="0"/>
        <v>0</v>
      </c>
      <c r="R27" s="156" t="e">
        <f>#REF!*M27</f>
        <v>#REF!</v>
      </c>
      <c r="S27" s="2"/>
      <c r="T27" s="7"/>
    </row>
    <row r="28" spans="1:20" x14ac:dyDescent="0.55000000000000004">
      <c r="A28" s="6"/>
      <c r="B28" s="178" t="s">
        <v>20</v>
      </c>
      <c r="C28" s="165"/>
      <c r="D28" s="165"/>
      <c r="E28" s="165"/>
      <c r="F28" s="165" t="s">
        <v>35</v>
      </c>
      <c r="G28" s="165"/>
      <c r="H28" s="165" t="s">
        <v>32</v>
      </c>
      <c r="I28" s="165"/>
      <c r="J28" s="165"/>
      <c r="K28" s="172">
        <v>0</v>
      </c>
      <c r="L28" s="173"/>
      <c r="M28" s="64" t="s">
        <v>8</v>
      </c>
      <c r="N28" s="169">
        <v>5</v>
      </c>
      <c r="O28" s="169"/>
      <c r="P28" s="24" t="s">
        <v>9</v>
      </c>
      <c r="Q28" s="155">
        <f t="shared" si="0"/>
        <v>0</v>
      </c>
      <c r="R28" s="156" t="e">
        <f>#REF!*M28</f>
        <v>#REF!</v>
      </c>
      <c r="S28" s="2"/>
      <c r="T28" s="7"/>
    </row>
    <row r="29" spans="1:20" x14ac:dyDescent="0.55000000000000004">
      <c r="A29" s="6"/>
      <c r="B29" s="178" t="s">
        <v>20</v>
      </c>
      <c r="C29" s="165"/>
      <c r="D29" s="165"/>
      <c r="E29" s="165"/>
      <c r="F29" s="165" t="s">
        <v>35</v>
      </c>
      <c r="G29" s="165"/>
      <c r="H29" s="165" t="s">
        <v>25</v>
      </c>
      <c r="I29" s="165"/>
      <c r="J29" s="165"/>
      <c r="K29" s="172">
        <v>0</v>
      </c>
      <c r="L29" s="173"/>
      <c r="M29" s="64" t="s">
        <v>8</v>
      </c>
      <c r="N29" s="169">
        <v>3</v>
      </c>
      <c r="O29" s="169"/>
      <c r="P29" s="24" t="s">
        <v>9</v>
      </c>
      <c r="Q29" s="155">
        <f t="shared" si="0"/>
        <v>0</v>
      </c>
      <c r="R29" s="156" t="e">
        <f>#REF!*M29</f>
        <v>#REF!</v>
      </c>
      <c r="S29" s="2"/>
      <c r="T29" s="7"/>
    </row>
    <row r="30" spans="1:20" x14ac:dyDescent="0.55000000000000004">
      <c r="A30" s="6"/>
      <c r="B30" s="178" t="s">
        <v>33</v>
      </c>
      <c r="C30" s="165"/>
      <c r="D30" s="165"/>
      <c r="E30" s="165"/>
      <c r="F30" s="165" t="s">
        <v>12</v>
      </c>
      <c r="G30" s="165"/>
      <c r="H30" s="165" t="s">
        <v>28</v>
      </c>
      <c r="I30" s="165"/>
      <c r="J30" s="165"/>
      <c r="K30" s="172">
        <v>0</v>
      </c>
      <c r="L30" s="173"/>
      <c r="M30" s="64" t="s">
        <v>8</v>
      </c>
      <c r="N30" s="169">
        <v>1.4</v>
      </c>
      <c r="O30" s="169"/>
      <c r="P30" s="24" t="s">
        <v>9</v>
      </c>
      <c r="Q30" s="155">
        <f t="shared" si="0"/>
        <v>0</v>
      </c>
      <c r="R30" s="156" t="e">
        <f>#REF!*M30</f>
        <v>#REF!</v>
      </c>
      <c r="S30" s="2"/>
      <c r="T30" s="7"/>
    </row>
    <row r="31" spans="1:20" x14ac:dyDescent="0.55000000000000004">
      <c r="A31" s="6"/>
      <c r="B31" s="178" t="s">
        <v>33</v>
      </c>
      <c r="C31" s="165"/>
      <c r="D31" s="165"/>
      <c r="E31" s="165"/>
      <c r="F31" s="165" t="s">
        <v>35</v>
      </c>
      <c r="G31" s="165"/>
      <c r="H31" s="165" t="s">
        <v>28</v>
      </c>
      <c r="I31" s="165"/>
      <c r="J31" s="165"/>
      <c r="K31" s="172">
        <v>0</v>
      </c>
      <c r="L31" s="173"/>
      <c r="M31" s="64" t="s">
        <v>8</v>
      </c>
      <c r="N31" s="169">
        <v>3</v>
      </c>
      <c r="O31" s="169"/>
      <c r="P31" s="24" t="s">
        <v>9</v>
      </c>
      <c r="Q31" s="155">
        <f t="shared" si="0"/>
        <v>0</v>
      </c>
      <c r="R31" s="156" t="e">
        <f>#REF!*M31</f>
        <v>#REF!</v>
      </c>
      <c r="S31" s="2"/>
      <c r="T31" s="7"/>
    </row>
    <row r="32" spans="1:20" x14ac:dyDescent="0.55000000000000004">
      <c r="A32" s="6"/>
      <c r="B32" s="178" t="s">
        <v>34</v>
      </c>
      <c r="C32" s="165"/>
      <c r="D32" s="165"/>
      <c r="E32" s="165"/>
      <c r="F32" s="165" t="s">
        <v>35</v>
      </c>
      <c r="G32" s="165"/>
      <c r="H32" s="165" t="s">
        <v>28</v>
      </c>
      <c r="I32" s="165"/>
      <c r="J32" s="165"/>
      <c r="K32" s="172">
        <v>0</v>
      </c>
      <c r="L32" s="173"/>
      <c r="M32" s="64" t="s">
        <v>8</v>
      </c>
      <c r="N32" s="169">
        <v>4</v>
      </c>
      <c r="O32" s="169"/>
      <c r="P32" s="24" t="s">
        <v>9</v>
      </c>
      <c r="Q32" s="155">
        <f t="shared" si="0"/>
        <v>0</v>
      </c>
      <c r="R32" s="156" t="e">
        <f>#REF!*M32</f>
        <v>#REF!</v>
      </c>
      <c r="S32" s="2"/>
      <c r="T32" s="7"/>
    </row>
    <row r="33" spans="1:20" x14ac:dyDescent="0.55000000000000004">
      <c r="A33" s="6"/>
      <c r="B33" s="178" t="s">
        <v>21</v>
      </c>
      <c r="C33" s="165"/>
      <c r="D33" s="165"/>
      <c r="E33" s="165"/>
      <c r="F33" s="165" t="s">
        <v>12</v>
      </c>
      <c r="G33" s="165"/>
      <c r="H33" s="165" t="s">
        <v>26</v>
      </c>
      <c r="I33" s="165"/>
      <c r="J33" s="165"/>
      <c r="K33" s="172">
        <v>0</v>
      </c>
      <c r="L33" s="173"/>
      <c r="M33" s="64" t="s">
        <v>8</v>
      </c>
      <c r="N33" s="169">
        <v>6</v>
      </c>
      <c r="O33" s="169"/>
      <c r="P33" s="24" t="s">
        <v>9</v>
      </c>
      <c r="Q33" s="155">
        <f t="shared" si="0"/>
        <v>0</v>
      </c>
      <c r="R33" s="156" t="e">
        <f>#REF!*M33</f>
        <v>#REF!</v>
      </c>
      <c r="S33" s="2"/>
      <c r="T33" s="7"/>
    </row>
    <row r="34" spans="1:20" x14ac:dyDescent="0.55000000000000004">
      <c r="A34" s="6"/>
      <c r="B34" s="178" t="s">
        <v>21</v>
      </c>
      <c r="C34" s="165"/>
      <c r="D34" s="165"/>
      <c r="E34" s="165"/>
      <c r="F34" s="165" t="s">
        <v>12</v>
      </c>
      <c r="G34" s="165"/>
      <c r="H34" s="165" t="s">
        <v>25</v>
      </c>
      <c r="I34" s="165"/>
      <c r="J34" s="165"/>
      <c r="K34" s="172">
        <v>0</v>
      </c>
      <c r="L34" s="173"/>
      <c r="M34" s="64" t="s">
        <v>8</v>
      </c>
      <c r="N34" s="169">
        <v>2.2000000000000002</v>
      </c>
      <c r="O34" s="169"/>
      <c r="P34" s="24" t="s">
        <v>9</v>
      </c>
      <c r="Q34" s="155">
        <f t="shared" si="0"/>
        <v>0</v>
      </c>
      <c r="R34" s="156" t="e">
        <f>#REF!*M34</f>
        <v>#REF!</v>
      </c>
      <c r="S34" s="2"/>
      <c r="T34" s="7"/>
    </row>
    <row r="35" spans="1:20" x14ac:dyDescent="0.55000000000000004">
      <c r="A35" s="6"/>
      <c r="B35" s="178" t="s">
        <v>21</v>
      </c>
      <c r="C35" s="165"/>
      <c r="D35" s="165"/>
      <c r="E35" s="165"/>
      <c r="F35" s="165" t="s">
        <v>35</v>
      </c>
      <c r="G35" s="165"/>
      <c r="H35" s="165" t="s">
        <v>26</v>
      </c>
      <c r="I35" s="165"/>
      <c r="J35" s="165"/>
      <c r="K35" s="172">
        <v>0</v>
      </c>
      <c r="L35" s="173"/>
      <c r="M35" s="64" t="s">
        <v>8</v>
      </c>
      <c r="N35" s="169">
        <v>10</v>
      </c>
      <c r="O35" s="169"/>
      <c r="P35" s="24" t="s">
        <v>9</v>
      </c>
      <c r="Q35" s="155">
        <f t="shared" si="0"/>
        <v>0</v>
      </c>
      <c r="R35" s="156" t="e">
        <f>#REF!*M35</f>
        <v>#REF!</v>
      </c>
      <c r="S35" s="2"/>
      <c r="T35" s="7"/>
    </row>
    <row r="36" spans="1:20" x14ac:dyDescent="0.55000000000000004">
      <c r="A36" s="6"/>
      <c r="B36" s="178" t="s">
        <v>21</v>
      </c>
      <c r="C36" s="165"/>
      <c r="D36" s="165"/>
      <c r="E36" s="165"/>
      <c r="F36" s="165" t="s">
        <v>35</v>
      </c>
      <c r="G36" s="165"/>
      <c r="H36" s="165" t="s">
        <v>25</v>
      </c>
      <c r="I36" s="165"/>
      <c r="J36" s="165"/>
      <c r="K36" s="172">
        <v>0</v>
      </c>
      <c r="L36" s="173"/>
      <c r="M36" s="64" t="s">
        <v>8</v>
      </c>
      <c r="N36" s="169">
        <v>5</v>
      </c>
      <c r="O36" s="169"/>
      <c r="P36" s="24" t="s">
        <v>9</v>
      </c>
      <c r="Q36" s="155">
        <f t="shared" si="0"/>
        <v>0</v>
      </c>
      <c r="R36" s="156" t="e">
        <f>#REF!*M36</f>
        <v>#REF!</v>
      </c>
      <c r="S36" s="2"/>
      <c r="T36" s="7"/>
    </row>
    <row r="37" spans="1:20" x14ac:dyDescent="0.55000000000000004">
      <c r="A37" s="6"/>
      <c r="B37" s="178" t="s">
        <v>21</v>
      </c>
      <c r="C37" s="165"/>
      <c r="D37" s="165"/>
      <c r="E37" s="165"/>
      <c r="F37" s="165" t="s">
        <v>37</v>
      </c>
      <c r="G37" s="165"/>
      <c r="H37" s="165" t="s">
        <v>26</v>
      </c>
      <c r="I37" s="165"/>
      <c r="J37" s="165"/>
      <c r="K37" s="172">
        <v>0</v>
      </c>
      <c r="L37" s="173"/>
      <c r="M37" s="64" t="s">
        <v>8</v>
      </c>
      <c r="N37" s="169">
        <v>2</v>
      </c>
      <c r="O37" s="169"/>
      <c r="P37" s="24" t="s">
        <v>9</v>
      </c>
      <c r="Q37" s="165">
        <f t="shared" si="0"/>
        <v>0</v>
      </c>
      <c r="R37" s="166" t="e">
        <f>#REF!*M37</f>
        <v>#REF!</v>
      </c>
      <c r="S37" s="2"/>
      <c r="T37" s="7"/>
    </row>
    <row r="38" spans="1:20" x14ac:dyDescent="0.55000000000000004">
      <c r="A38" s="6"/>
      <c r="B38" s="178" t="s">
        <v>23</v>
      </c>
      <c r="C38" s="165"/>
      <c r="D38" s="165"/>
      <c r="E38" s="165"/>
      <c r="F38" s="165" t="s">
        <v>37</v>
      </c>
      <c r="G38" s="165"/>
      <c r="H38" s="165" t="s">
        <v>38</v>
      </c>
      <c r="I38" s="165"/>
      <c r="J38" s="165"/>
      <c r="K38" s="172">
        <v>0</v>
      </c>
      <c r="L38" s="173"/>
      <c r="M38" s="64" t="s">
        <v>8</v>
      </c>
      <c r="N38" s="169">
        <v>2.5</v>
      </c>
      <c r="O38" s="169"/>
      <c r="P38" s="24" t="s">
        <v>9</v>
      </c>
      <c r="Q38" s="165">
        <f t="shared" si="0"/>
        <v>0</v>
      </c>
      <c r="R38" s="166" t="e">
        <f>#REF!*M38</f>
        <v>#REF!</v>
      </c>
      <c r="S38" s="2"/>
      <c r="T38" s="7"/>
    </row>
    <row r="39" spans="1:20" x14ac:dyDescent="0.55000000000000004">
      <c r="A39" s="6"/>
      <c r="B39" s="179" t="s">
        <v>24</v>
      </c>
      <c r="C39" s="155"/>
      <c r="D39" s="155"/>
      <c r="E39" s="155"/>
      <c r="F39" s="155" t="s">
        <v>37</v>
      </c>
      <c r="G39" s="155"/>
      <c r="H39" s="155" t="s">
        <v>38</v>
      </c>
      <c r="I39" s="155"/>
      <c r="J39" s="155"/>
      <c r="K39" s="172">
        <v>0</v>
      </c>
      <c r="L39" s="173"/>
      <c r="M39" s="64" t="s">
        <v>8</v>
      </c>
      <c r="N39" s="167">
        <v>5</v>
      </c>
      <c r="O39" s="167"/>
      <c r="P39" s="26" t="s">
        <v>9</v>
      </c>
      <c r="Q39" s="155">
        <f t="shared" si="0"/>
        <v>0</v>
      </c>
      <c r="R39" s="156" t="e">
        <f>#REF!*M39</f>
        <v>#REF!</v>
      </c>
      <c r="S39" s="2"/>
      <c r="T39" s="7"/>
    </row>
    <row r="40" spans="1:20" x14ac:dyDescent="0.55000000000000004">
      <c r="A40" s="6"/>
      <c r="B40" s="177" t="s">
        <v>22</v>
      </c>
      <c r="C40" s="171"/>
      <c r="D40" s="171"/>
      <c r="E40" s="171"/>
      <c r="F40" s="171"/>
      <c r="G40" s="171"/>
      <c r="H40" s="171"/>
      <c r="I40" s="171"/>
      <c r="J40" s="171"/>
      <c r="K40" s="172">
        <v>0</v>
      </c>
      <c r="L40" s="173"/>
      <c r="M40" s="64" t="s">
        <v>8</v>
      </c>
      <c r="N40" s="168"/>
      <c r="O40" s="168"/>
      <c r="P40" s="26" t="s">
        <v>9</v>
      </c>
      <c r="Q40" s="155">
        <f t="shared" si="0"/>
        <v>0</v>
      </c>
      <c r="R40" s="156" t="e">
        <f>#REF!*M40</f>
        <v>#REF!</v>
      </c>
      <c r="S40" s="2"/>
      <c r="T40" s="7"/>
    </row>
    <row r="41" spans="1:20" x14ac:dyDescent="0.55000000000000004">
      <c r="A41" s="6"/>
      <c r="B41" s="177" t="s">
        <v>22</v>
      </c>
      <c r="C41" s="171"/>
      <c r="D41" s="171"/>
      <c r="E41" s="171"/>
      <c r="F41" s="171"/>
      <c r="G41" s="171"/>
      <c r="H41" s="171"/>
      <c r="I41" s="171"/>
      <c r="J41" s="171"/>
      <c r="K41" s="180">
        <v>0</v>
      </c>
      <c r="L41" s="181"/>
      <c r="M41" s="116" t="s">
        <v>8</v>
      </c>
      <c r="N41" s="168"/>
      <c r="O41" s="168"/>
      <c r="P41" s="26" t="s">
        <v>9</v>
      </c>
      <c r="Q41" s="155">
        <f t="shared" si="0"/>
        <v>0</v>
      </c>
      <c r="R41" s="156" t="e">
        <f>#REF!*M41</f>
        <v>#REF!</v>
      </c>
      <c r="S41" s="2"/>
      <c r="T41" s="7"/>
    </row>
    <row r="42" spans="1:20" ht="7.2" customHeight="1" x14ac:dyDescent="0.55000000000000004">
      <c r="A42" s="6"/>
      <c r="B42" s="113"/>
      <c r="C42" s="113"/>
      <c r="D42" s="113"/>
      <c r="E42" s="113"/>
      <c r="F42" s="113"/>
      <c r="G42" s="113"/>
      <c r="H42" s="113"/>
      <c r="I42" s="113"/>
      <c r="J42" s="110"/>
      <c r="K42" s="118"/>
      <c r="L42" s="118"/>
      <c r="M42" s="26"/>
      <c r="N42" s="111"/>
      <c r="O42" s="114"/>
      <c r="P42" s="115"/>
      <c r="Q42" s="109"/>
      <c r="R42" s="109"/>
      <c r="S42" s="2"/>
      <c r="T42" s="7"/>
    </row>
    <row r="43" spans="1:20" ht="7.2" customHeight="1" x14ac:dyDescent="0.55000000000000004">
      <c r="A43" s="6"/>
      <c r="B43" s="200" t="s">
        <v>126</v>
      </c>
      <c r="C43" s="201"/>
      <c r="D43" s="201"/>
      <c r="E43" s="201"/>
      <c r="F43" s="201"/>
      <c r="G43" s="202"/>
      <c r="H43" s="113"/>
      <c r="I43" s="209" t="s">
        <v>127</v>
      </c>
      <c r="J43" s="210"/>
      <c r="K43" s="210"/>
      <c r="L43" s="210"/>
      <c r="M43" s="210"/>
      <c r="N43" s="211"/>
      <c r="O43" s="215">
        <f>SUM(Q14:Q41)</f>
        <v>0</v>
      </c>
      <c r="P43" s="216"/>
      <c r="Q43" s="216"/>
      <c r="R43" s="219" t="s">
        <v>64</v>
      </c>
      <c r="S43" s="2"/>
      <c r="T43" s="7"/>
    </row>
    <row r="44" spans="1:20" ht="7.2" customHeight="1" x14ac:dyDescent="0.55000000000000004">
      <c r="A44" s="6"/>
      <c r="B44" s="203"/>
      <c r="C44" s="204"/>
      <c r="D44" s="204"/>
      <c r="E44" s="204"/>
      <c r="F44" s="204"/>
      <c r="G44" s="205"/>
      <c r="H44" s="25"/>
      <c r="I44" s="212"/>
      <c r="J44" s="213"/>
      <c r="K44" s="213"/>
      <c r="L44" s="213"/>
      <c r="M44" s="213"/>
      <c r="N44" s="214"/>
      <c r="O44" s="217"/>
      <c r="P44" s="218"/>
      <c r="Q44" s="218"/>
      <c r="R44" s="220"/>
      <c r="S44" s="2"/>
      <c r="T44" s="7"/>
    </row>
    <row r="45" spans="1:20" ht="14.4" customHeight="1" x14ac:dyDescent="0.55000000000000004">
      <c r="A45" s="6"/>
      <c r="B45" s="203"/>
      <c r="C45" s="204"/>
      <c r="D45" s="204"/>
      <c r="E45" s="204"/>
      <c r="F45" s="204"/>
      <c r="G45" s="205"/>
      <c r="H45" s="25"/>
      <c r="I45" s="170" t="s">
        <v>43</v>
      </c>
      <c r="J45" s="170"/>
      <c r="K45" s="170"/>
      <c r="L45" s="170"/>
      <c r="M45" s="170"/>
      <c r="N45" s="170"/>
      <c r="O45" s="163">
        <f>IF(O43=0,0,IF(O43&gt;5000,"NA",IF(O10="Flush Tanks",'Demand Interpolation (hidden)'!L10,'Demand Interpolation (hidden)'!L14)))</f>
        <v>0</v>
      </c>
      <c r="P45" s="163"/>
      <c r="Q45" s="164"/>
      <c r="R45" s="117" t="s">
        <v>42</v>
      </c>
      <c r="S45" s="2"/>
      <c r="T45" s="7"/>
    </row>
    <row r="46" spans="1:20" ht="7.2" customHeight="1" x14ac:dyDescent="0.55000000000000004">
      <c r="A46" s="6"/>
      <c r="B46" s="203"/>
      <c r="C46" s="204"/>
      <c r="D46" s="204"/>
      <c r="E46" s="204"/>
      <c r="F46" s="204"/>
      <c r="G46" s="205"/>
      <c r="H46" s="25"/>
      <c r="I46" s="61"/>
      <c r="J46" s="61"/>
      <c r="K46" s="61"/>
      <c r="L46" s="61"/>
      <c r="M46" s="61"/>
      <c r="N46" s="61"/>
      <c r="O46" s="29"/>
      <c r="P46" s="29"/>
      <c r="Q46" s="29"/>
      <c r="R46" s="27"/>
      <c r="S46" s="2"/>
      <c r="T46" s="7"/>
    </row>
    <row r="47" spans="1:20" ht="7.2" customHeight="1" x14ac:dyDescent="0.55000000000000004">
      <c r="A47" s="6"/>
      <c r="B47" s="203"/>
      <c r="C47" s="204"/>
      <c r="D47" s="204"/>
      <c r="E47" s="204"/>
      <c r="F47" s="204"/>
      <c r="G47" s="205"/>
      <c r="H47" s="112"/>
      <c r="I47" s="112"/>
      <c r="J47" s="112"/>
      <c r="K47" s="112"/>
      <c r="L47" s="112"/>
      <c r="M47" s="112"/>
      <c r="N47" s="112"/>
      <c r="O47" s="112"/>
      <c r="P47" s="112"/>
      <c r="Q47" s="112"/>
      <c r="R47" s="112"/>
      <c r="S47" s="2"/>
      <c r="T47" s="7"/>
    </row>
    <row r="48" spans="1:20" ht="7.2" customHeight="1" x14ac:dyDescent="0.55000000000000004">
      <c r="A48" s="6"/>
      <c r="B48" s="206"/>
      <c r="C48" s="207"/>
      <c r="D48" s="207"/>
      <c r="E48" s="207"/>
      <c r="F48" s="207"/>
      <c r="G48" s="208"/>
      <c r="H48" s="112"/>
      <c r="I48" s="112"/>
      <c r="J48" s="112"/>
      <c r="K48" s="112"/>
      <c r="L48" s="112"/>
      <c r="M48" s="112"/>
      <c r="N48" s="112"/>
      <c r="O48" s="112"/>
      <c r="P48" s="112"/>
      <c r="Q48" s="112"/>
      <c r="R48" s="112"/>
      <c r="S48" s="2"/>
      <c r="T48" s="7"/>
    </row>
    <row r="49" spans="1:20" ht="7.2" customHeight="1" thickBot="1" x14ac:dyDescent="0.6">
      <c r="A49" s="8"/>
      <c r="B49" s="9"/>
      <c r="C49" s="9"/>
      <c r="D49" s="9"/>
      <c r="E49" s="9"/>
      <c r="F49" s="9"/>
      <c r="G49" s="9"/>
      <c r="H49" s="9"/>
      <c r="I49" s="9"/>
      <c r="J49" s="9"/>
      <c r="K49" s="9"/>
      <c r="L49" s="9"/>
      <c r="M49" s="9"/>
      <c r="N49" s="9"/>
      <c r="O49" s="9"/>
      <c r="P49" s="9"/>
      <c r="Q49" s="9"/>
      <c r="R49" s="9"/>
      <c r="S49" s="9"/>
      <c r="T49" s="10"/>
    </row>
    <row r="50" spans="1:20" ht="14.7" thickTop="1" x14ac:dyDescent="0.55000000000000004"/>
  </sheetData>
  <sheetProtection algorithmName="SHA-512" hashValue="iKbXUbyZec0sNR4bk2hK3MKxpVM6tRwDlrluWiVyxgZyKYeKh7X7zaagHmLPKuDYee/sSHyHQYtXX1eqyzJH6Q==" saltValue="xtGjFUWEtEmDnq2lKEP1Jg==" spinCount="100000" sheet="1" objects="1" scenarios="1" selectLockedCells="1"/>
  <mergeCells count="193">
    <mergeCell ref="B43:G48"/>
    <mergeCell ref="I43:N44"/>
    <mergeCell ref="O43:Q44"/>
    <mergeCell ref="R43:R44"/>
    <mergeCell ref="B25:E25"/>
    <mergeCell ref="B32:E32"/>
    <mergeCell ref="B33:E33"/>
    <mergeCell ref="F12:G13"/>
    <mergeCell ref="H12:J13"/>
    <mergeCell ref="K12:L13"/>
    <mergeCell ref="M12:M13"/>
    <mergeCell ref="N12:O13"/>
    <mergeCell ref="B21:E21"/>
    <mergeCell ref="B22:E22"/>
    <mergeCell ref="B23:E23"/>
    <mergeCell ref="B24:E24"/>
    <mergeCell ref="H21:J21"/>
    <mergeCell ref="H22:J22"/>
    <mergeCell ref="H23:J23"/>
    <mergeCell ref="H24:J24"/>
    <mergeCell ref="F21:G21"/>
    <mergeCell ref="K26:L26"/>
    <mergeCell ref="K27:L27"/>
    <mergeCell ref="K28:L28"/>
    <mergeCell ref="N21:O21"/>
    <mergeCell ref="N22:O22"/>
    <mergeCell ref="N23:O23"/>
    <mergeCell ref="N24:O24"/>
    <mergeCell ref="L7:R7"/>
    <mergeCell ref="B9:E9"/>
    <mergeCell ref="F9:G9"/>
    <mergeCell ref="B11:E11"/>
    <mergeCell ref="F11:G11"/>
    <mergeCell ref="B10:G10"/>
    <mergeCell ref="H10:I10"/>
    <mergeCell ref="J10:N10"/>
    <mergeCell ref="O10:R10"/>
    <mergeCell ref="K17:L17"/>
    <mergeCell ref="K18:L18"/>
    <mergeCell ref="K19:L19"/>
    <mergeCell ref="K20:L20"/>
    <mergeCell ref="K21:L21"/>
    <mergeCell ref="K22:L22"/>
    <mergeCell ref="K16:L16"/>
    <mergeCell ref="Q21:R21"/>
    <mergeCell ref="Q22:R22"/>
    <mergeCell ref="Q23:R23"/>
    <mergeCell ref="Q24:R24"/>
    <mergeCell ref="G5:R5"/>
    <mergeCell ref="G6:R6"/>
    <mergeCell ref="B12:E13"/>
    <mergeCell ref="B20:E20"/>
    <mergeCell ref="H14:J14"/>
    <mergeCell ref="H15:J15"/>
    <mergeCell ref="H16:J16"/>
    <mergeCell ref="H17:J17"/>
    <mergeCell ref="H18:J18"/>
    <mergeCell ref="F14:G14"/>
    <mergeCell ref="F15:G15"/>
    <mergeCell ref="F16:G16"/>
    <mergeCell ref="F17:G17"/>
    <mergeCell ref="F18:G18"/>
    <mergeCell ref="F19:G19"/>
    <mergeCell ref="F20:G20"/>
    <mergeCell ref="Q20:R20"/>
    <mergeCell ref="B14:E14"/>
    <mergeCell ref="B15:E15"/>
    <mergeCell ref="B16:E16"/>
    <mergeCell ref="B17:E17"/>
    <mergeCell ref="B18:E18"/>
    <mergeCell ref="B19:E19"/>
    <mergeCell ref="L8:R8"/>
    <mergeCell ref="F32:G32"/>
    <mergeCell ref="F33:G33"/>
    <mergeCell ref="B34:E34"/>
    <mergeCell ref="B35:E35"/>
    <mergeCell ref="B36:E36"/>
    <mergeCell ref="B37:E37"/>
    <mergeCell ref="B26:E26"/>
    <mergeCell ref="B27:E27"/>
    <mergeCell ref="B28:E28"/>
    <mergeCell ref="B29:E29"/>
    <mergeCell ref="B30:E30"/>
    <mergeCell ref="B31:E31"/>
    <mergeCell ref="K41:L41"/>
    <mergeCell ref="F35:G35"/>
    <mergeCell ref="H34:J34"/>
    <mergeCell ref="H35:J35"/>
    <mergeCell ref="H36:J36"/>
    <mergeCell ref="H25:J25"/>
    <mergeCell ref="H26:J26"/>
    <mergeCell ref="H30:J30"/>
    <mergeCell ref="H19:J19"/>
    <mergeCell ref="H20:J20"/>
    <mergeCell ref="F34:G34"/>
    <mergeCell ref="H27:J27"/>
    <mergeCell ref="H28:J28"/>
    <mergeCell ref="H29:J29"/>
    <mergeCell ref="F28:G28"/>
    <mergeCell ref="F29:G29"/>
    <mergeCell ref="F30:G30"/>
    <mergeCell ref="F31:G31"/>
    <mergeCell ref="F22:G22"/>
    <mergeCell ref="F23:G23"/>
    <mergeCell ref="F24:G24"/>
    <mergeCell ref="F25:G25"/>
    <mergeCell ref="F26:G26"/>
    <mergeCell ref="F27:G27"/>
    <mergeCell ref="H37:J37"/>
    <mergeCell ref="K14:L14"/>
    <mergeCell ref="K15:L15"/>
    <mergeCell ref="H31:J31"/>
    <mergeCell ref="H32:J32"/>
    <mergeCell ref="H33:J33"/>
    <mergeCell ref="B41:E41"/>
    <mergeCell ref="F39:G39"/>
    <mergeCell ref="F40:G40"/>
    <mergeCell ref="F41:G41"/>
    <mergeCell ref="H39:J39"/>
    <mergeCell ref="K35:L35"/>
    <mergeCell ref="K36:L36"/>
    <mergeCell ref="K37:L37"/>
    <mergeCell ref="K38:L38"/>
    <mergeCell ref="H38:J38"/>
    <mergeCell ref="B40:E40"/>
    <mergeCell ref="H40:J40"/>
    <mergeCell ref="K40:L40"/>
    <mergeCell ref="F36:G36"/>
    <mergeCell ref="F37:G37"/>
    <mergeCell ref="F38:G38"/>
    <mergeCell ref="B38:E38"/>
    <mergeCell ref="B39:E39"/>
    <mergeCell ref="Q39:R39"/>
    <mergeCell ref="Q40:R40"/>
    <mergeCell ref="Q41:R41"/>
    <mergeCell ref="I45:N45"/>
    <mergeCell ref="N25:O25"/>
    <mergeCell ref="N26:O26"/>
    <mergeCell ref="H41:J41"/>
    <mergeCell ref="K39:L39"/>
    <mergeCell ref="N14:O14"/>
    <mergeCell ref="N15:O15"/>
    <mergeCell ref="N16:O16"/>
    <mergeCell ref="N17:O17"/>
    <mergeCell ref="N18:O18"/>
    <mergeCell ref="N19:O19"/>
    <mergeCell ref="N20:O20"/>
    <mergeCell ref="K29:L29"/>
    <mergeCell ref="K30:L30"/>
    <mergeCell ref="K31:L31"/>
    <mergeCell ref="K32:L32"/>
    <mergeCell ref="K33:L33"/>
    <mergeCell ref="K34:L34"/>
    <mergeCell ref="K23:L23"/>
    <mergeCell ref="K24:L24"/>
    <mergeCell ref="K25:L25"/>
    <mergeCell ref="N41:O41"/>
    <mergeCell ref="N33:O33"/>
    <mergeCell ref="N34:O34"/>
    <mergeCell ref="N35:O35"/>
    <mergeCell ref="N36:O36"/>
    <mergeCell ref="N37:O37"/>
    <mergeCell ref="N38:O38"/>
    <mergeCell ref="N27:O27"/>
    <mergeCell ref="N28:O28"/>
    <mergeCell ref="N29:O29"/>
    <mergeCell ref="N30:O30"/>
    <mergeCell ref="N31:O31"/>
    <mergeCell ref="N32:O32"/>
    <mergeCell ref="Q25:R25"/>
    <mergeCell ref="Q12:R13"/>
    <mergeCell ref="Q14:R14"/>
    <mergeCell ref="Q15:R15"/>
    <mergeCell ref="Q16:R16"/>
    <mergeCell ref="Q17:R17"/>
    <mergeCell ref="Q18:R18"/>
    <mergeCell ref="Q19:R19"/>
    <mergeCell ref="O45:Q45"/>
    <mergeCell ref="Q31:R31"/>
    <mergeCell ref="Q32:R32"/>
    <mergeCell ref="Q33:R33"/>
    <mergeCell ref="Q34:R34"/>
    <mergeCell ref="Q35:R35"/>
    <mergeCell ref="Q36:R36"/>
    <mergeCell ref="Q37:R37"/>
    <mergeCell ref="Q38:R38"/>
    <mergeCell ref="Q27:R27"/>
    <mergeCell ref="Q28:R28"/>
    <mergeCell ref="Q29:R29"/>
    <mergeCell ref="Q30:R30"/>
    <mergeCell ref="Q26:R26"/>
    <mergeCell ref="N39:O39"/>
    <mergeCell ref="N40:O40"/>
  </mergeCells>
  <dataValidations count="2">
    <dataValidation type="list" allowBlank="1" showInputMessage="1" showErrorMessage="1" sqref="H10:I10" xr:uid="{7E3F1259-0B61-4CFB-8DC8-072C6D60E787}">
      <formula1>Service_Line_Sizes</formula1>
    </dataValidation>
    <dataValidation type="list" allowBlank="1" showInputMessage="1" showErrorMessage="1" sqref="O10:R10" xr:uid="{52AB71A6-F6B3-43FD-8DFB-53A9EC9B2037}">
      <formula1>Predominate_Supply</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0A3C-E43E-4859-A5D4-35C3ADA758D7}">
  <sheetPr codeName="Sheet3">
    <tabColor theme="8" tint="0.59999389629810485"/>
  </sheetPr>
  <dimension ref="A1:L49"/>
  <sheetViews>
    <sheetView showWhiteSpace="0" view="pageLayout" topLeftCell="A6" zoomScaleNormal="100" zoomScaleSheetLayoutView="85" workbookViewId="0">
      <selection activeCell="F15" sqref="F15:G15"/>
    </sheetView>
  </sheetViews>
  <sheetFormatPr defaultColWidth="8.7890625" defaultRowHeight="14.4" x14ac:dyDescent="0.55000000000000004"/>
  <cols>
    <col min="5" max="5" width="8.83984375" customWidth="1"/>
    <col min="8" max="9" width="4.3671875" customWidth="1"/>
    <col min="11" max="12" width="4.47265625" customWidth="1"/>
  </cols>
  <sheetData>
    <row r="1" spans="1:12" ht="15.1" customHeight="1" thickTop="1" x14ac:dyDescent="0.55000000000000004">
      <c r="A1" s="3"/>
      <c r="B1" s="4"/>
      <c r="C1" s="4"/>
      <c r="D1" s="4"/>
      <c r="E1" s="4"/>
      <c r="F1" s="4"/>
      <c r="G1" s="4"/>
      <c r="H1" s="4"/>
      <c r="I1" s="4"/>
      <c r="J1" s="4"/>
      <c r="K1" s="4"/>
      <c r="L1" s="5"/>
    </row>
    <row r="2" spans="1:12" ht="15.1" customHeight="1" x14ac:dyDescent="0.55000000000000004">
      <c r="A2" s="6"/>
      <c r="B2" s="2"/>
      <c r="C2" s="2"/>
      <c r="D2" s="2"/>
      <c r="E2" s="2"/>
      <c r="F2" s="2"/>
      <c r="G2" s="2"/>
      <c r="H2" s="2"/>
      <c r="I2" s="2"/>
      <c r="J2" s="2"/>
      <c r="K2" s="2"/>
      <c r="L2" s="7"/>
    </row>
    <row r="3" spans="1:12" ht="15.1" customHeight="1" x14ac:dyDescent="0.55000000000000004">
      <c r="A3" s="6"/>
      <c r="B3" s="11"/>
      <c r="C3" s="13"/>
      <c r="D3" s="12"/>
      <c r="E3" s="12"/>
      <c r="F3" s="12"/>
      <c r="G3" s="12"/>
      <c r="H3" s="12"/>
      <c r="I3" s="12"/>
      <c r="J3" s="13"/>
      <c r="K3" s="2"/>
      <c r="L3" s="7"/>
    </row>
    <row r="4" spans="1:12" ht="15.1" customHeight="1" x14ac:dyDescent="0.55000000000000004">
      <c r="A4" s="6"/>
      <c r="B4" s="14"/>
      <c r="C4" s="15"/>
      <c r="D4" s="2"/>
      <c r="E4" s="2"/>
      <c r="F4" s="2"/>
      <c r="G4" s="2"/>
      <c r="H4" s="2"/>
      <c r="I4" s="2"/>
      <c r="J4" s="15"/>
      <c r="K4" s="2"/>
      <c r="L4" s="7"/>
    </row>
    <row r="5" spans="1:12" ht="15.1" customHeight="1" x14ac:dyDescent="0.6">
      <c r="A5" s="6"/>
      <c r="B5" s="14"/>
      <c r="C5" s="15"/>
      <c r="D5" s="19"/>
      <c r="E5" s="151" t="s">
        <v>73</v>
      </c>
      <c r="F5" s="151"/>
      <c r="G5" s="151"/>
      <c r="H5" s="151"/>
      <c r="I5" s="108"/>
      <c r="J5" s="20"/>
      <c r="K5" s="19"/>
      <c r="L5" s="7"/>
    </row>
    <row r="6" spans="1:12" ht="15.1" customHeight="1" x14ac:dyDescent="0.6">
      <c r="A6" s="6"/>
      <c r="B6" s="14"/>
      <c r="C6" s="15"/>
      <c r="D6" s="152" t="s">
        <v>137</v>
      </c>
      <c r="E6" s="151"/>
      <c r="F6" s="151"/>
      <c r="G6" s="151"/>
      <c r="H6" s="151"/>
      <c r="I6" s="151"/>
      <c r="J6" s="153"/>
      <c r="K6" s="108"/>
      <c r="L6" s="7"/>
    </row>
    <row r="7" spans="1:12" ht="15.1" customHeight="1" x14ac:dyDescent="0.55000000000000004">
      <c r="A7" s="6"/>
      <c r="B7" s="14"/>
      <c r="C7" s="15"/>
      <c r="D7" s="2"/>
      <c r="E7" s="2"/>
      <c r="F7" s="2"/>
      <c r="G7" s="2"/>
      <c r="H7" s="2"/>
      <c r="I7" s="2"/>
      <c r="J7" s="15"/>
      <c r="K7" s="2"/>
      <c r="L7" s="7"/>
    </row>
    <row r="8" spans="1:12" ht="15.1" customHeight="1" x14ac:dyDescent="0.55000000000000004">
      <c r="A8" s="6"/>
      <c r="B8" s="16"/>
      <c r="C8" s="18"/>
      <c r="D8" s="17"/>
      <c r="E8" s="17"/>
      <c r="F8" s="17"/>
      <c r="G8" s="17"/>
      <c r="H8" s="17"/>
      <c r="I8" s="17"/>
      <c r="J8" s="18"/>
      <c r="K8" s="2"/>
      <c r="L8" s="7"/>
    </row>
    <row r="9" spans="1:12" ht="15.1" customHeight="1" x14ac:dyDescent="0.55000000000000004">
      <c r="A9" s="6"/>
      <c r="B9" s="2"/>
      <c r="C9" s="2"/>
      <c r="D9" s="2"/>
      <c r="E9" s="2"/>
      <c r="F9" s="2"/>
      <c r="G9" s="2"/>
      <c r="H9" s="2"/>
      <c r="I9" s="2"/>
      <c r="J9" s="2"/>
      <c r="K9" s="2"/>
      <c r="L9" s="7"/>
    </row>
    <row r="10" spans="1:12" ht="15.1" customHeight="1" x14ac:dyDescent="0.55000000000000004">
      <c r="A10" s="6"/>
      <c r="B10" s="255" t="s">
        <v>76</v>
      </c>
      <c r="C10" s="256"/>
      <c r="D10" s="256"/>
      <c r="E10" s="257"/>
      <c r="F10" s="240" t="str">
        <f>'1-Demand Worksheet'!H10</f>
        <v>3/4-Inch</v>
      </c>
      <c r="G10" s="241"/>
      <c r="H10" s="2"/>
      <c r="I10" s="131"/>
      <c r="J10" s="132"/>
      <c r="K10" s="133"/>
      <c r="L10" s="7"/>
    </row>
    <row r="11" spans="1:12" ht="15.1" customHeight="1" x14ac:dyDescent="0.55000000000000004">
      <c r="A11" s="6"/>
      <c r="B11" s="255" t="s">
        <v>60</v>
      </c>
      <c r="C11" s="256"/>
      <c r="D11" s="256"/>
      <c r="E11" s="257"/>
      <c r="F11" s="240">
        <f>'1-Demand Worksheet'!O45</f>
        <v>0</v>
      </c>
      <c r="G11" s="241"/>
      <c r="H11" s="62"/>
      <c r="I11" s="134"/>
      <c r="J11" s="2"/>
      <c r="K11" s="135"/>
      <c r="L11" s="7"/>
    </row>
    <row r="12" spans="1:12" ht="15.1" customHeight="1" x14ac:dyDescent="0.55000000000000004">
      <c r="A12" s="6"/>
      <c r="B12" s="35"/>
      <c r="C12" s="35"/>
      <c r="D12" s="35"/>
      <c r="E12" s="35"/>
      <c r="F12" s="190"/>
      <c r="G12" s="190"/>
      <c r="H12" s="190"/>
      <c r="I12" s="136"/>
      <c r="J12" s="2"/>
      <c r="K12" s="135"/>
      <c r="L12" s="7"/>
    </row>
    <row r="13" spans="1:12" ht="15.1" customHeight="1" x14ac:dyDescent="0.55000000000000004">
      <c r="A13" s="6"/>
      <c r="B13" s="225" t="s">
        <v>61</v>
      </c>
      <c r="C13" s="226"/>
      <c r="D13" s="226"/>
      <c r="E13" s="227"/>
      <c r="F13" s="231" t="s">
        <v>65</v>
      </c>
      <c r="G13" s="232"/>
      <c r="H13" s="2"/>
      <c r="I13" s="137"/>
      <c r="J13" s="2"/>
      <c r="K13" s="135"/>
      <c r="L13" s="7"/>
    </row>
    <row r="14" spans="1:12" ht="15.1" customHeight="1" x14ac:dyDescent="0.55000000000000004">
      <c r="A14" s="6"/>
      <c r="B14" s="228"/>
      <c r="C14" s="229"/>
      <c r="D14" s="229"/>
      <c r="E14" s="230"/>
      <c r="F14" s="233"/>
      <c r="G14" s="234"/>
      <c r="H14" s="2"/>
      <c r="I14" s="137"/>
      <c r="J14" s="2"/>
      <c r="K14" s="135"/>
      <c r="L14" s="7"/>
    </row>
    <row r="15" spans="1:12" ht="15.1" customHeight="1" x14ac:dyDescent="0.55000000000000004">
      <c r="A15" s="6"/>
      <c r="B15" s="235" t="s">
        <v>57</v>
      </c>
      <c r="C15" s="236"/>
      <c r="D15" s="236"/>
      <c r="E15" s="237"/>
      <c r="F15" s="238">
        <v>0</v>
      </c>
      <c r="G15" s="239"/>
      <c r="H15" s="2"/>
      <c r="I15" s="137"/>
      <c r="J15" s="2"/>
      <c r="K15" s="135"/>
      <c r="L15" s="7"/>
    </row>
    <row r="16" spans="1:12" ht="15.1" customHeight="1" x14ac:dyDescent="0.55000000000000004">
      <c r="A16" s="6"/>
      <c r="B16" s="235" t="s">
        <v>58</v>
      </c>
      <c r="C16" s="236"/>
      <c r="D16" s="236"/>
      <c r="E16" s="237"/>
      <c r="F16" s="238">
        <v>0</v>
      </c>
      <c r="G16" s="239"/>
      <c r="H16" s="2"/>
      <c r="I16" s="137"/>
      <c r="J16" s="2"/>
      <c r="K16" s="135"/>
      <c r="L16" s="7"/>
    </row>
    <row r="17" spans="1:12" ht="15.1" customHeight="1" x14ac:dyDescent="0.55000000000000004">
      <c r="A17" s="6"/>
      <c r="B17" s="235" t="s">
        <v>59</v>
      </c>
      <c r="C17" s="236"/>
      <c r="D17" s="236"/>
      <c r="E17" s="237"/>
      <c r="F17" s="238">
        <v>0</v>
      </c>
      <c r="G17" s="239"/>
      <c r="H17" s="2"/>
      <c r="I17" s="137"/>
      <c r="J17" s="2"/>
      <c r="K17" s="135"/>
      <c r="L17" s="7"/>
    </row>
    <row r="18" spans="1:12" ht="15.1" customHeight="1" x14ac:dyDescent="0.55000000000000004">
      <c r="A18" s="6"/>
      <c r="B18" s="235" t="s">
        <v>125</v>
      </c>
      <c r="C18" s="236"/>
      <c r="D18" s="236"/>
      <c r="E18" s="237"/>
      <c r="F18" s="238">
        <v>0</v>
      </c>
      <c r="G18" s="239"/>
      <c r="H18" s="2"/>
      <c r="I18" s="137"/>
      <c r="J18" s="2"/>
      <c r="K18" s="135"/>
      <c r="L18" s="7"/>
    </row>
    <row r="19" spans="1:12" ht="15.1" customHeight="1" x14ac:dyDescent="0.55000000000000004">
      <c r="A19" s="6"/>
      <c r="B19" s="235"/>
      <c r="C19" s="236"/>
      <c r="D19" s="236"/>
      <c r="E19" s="237"/>
      <c r="F19" s="298"/>
      <c r="G19" s="241"/>
      <c r="H19" s="2"/>
      <c r="I19" s="137"/>
      <c r="J19" s="2"/>
      <c r="K19" s="135"/>
      <c r="L19" s="7"/>
    </row>
    <row r="20" spans="1:12" ht="15.1" customHeight="1" x14ac:dyDescent="0.55000000000000004">
      <c r="A20" s="6"/>
      <c r="B20" s="295" t="s">
        <v>70</v>
      </c>
      <c r="C20" s="296"/>
      <c r="D20" s="296"/>
      <c r="E20" s="297"/>
      <c r="F20" s="240">
        <f>F15+F16+F17+F18</f>
        <v>0</v>
      </c>
      <c r="G20" s="241"/>
      <c r="H20" s="2"/>
      <c r="I20" s="137"/>
      <c r="J20" s="2"/>
      <c r="K20" s="135"/>
      <c r="L20" s="7"/>
    </row>
    <row r="21" spans="1:12" ht="15.1" customHeight="1" x14ac:dyDescent="0.55000000000000004">
      <c r="A21" s="6"/>
      <c r="B21" s="248"/>
      <c r="C21" s="248"/>
      <c r="D21" s="248"/>
      <c r="E21" s="248"/>
      <c r="F21" s="247"/>
      <c r="G21" s="247"/>
      <c r="H21" s="2"/>
      <c r="I21" s="137"/>
      <c r="J21" s="2"/>
      <c r="K21" s="135"/>
      <c r="L21" s="7"/>
    </row>
    <row r="22" spans="1:12" ht="15.1" customHeight="1" x14ac:dyDescent="0.55000000000000004">
      <c r="A22" s="6"/>
      <c r="B22" s="249" t="s">
        <v>72</v>
      </c>
      <c r="C22" s="250"/>
      <c r="D22" s="250"/>
      <c r="E22" s="251"/>
      <c r="F22" s="30"/>
      <c r="G22" s="31"/>
      <c r="H22" s="2"/>
      <c r="I22" s="137"/>
      <c r="J22" s="2"/>
      <c r="K22" s="135"/>
      <c r="L22" s="7"/>
    </row>
    <row r="23" spans="1:12" ht="15.1" customHeight="1" x14ac:dyDescent="0.55000000000000004">
      <c r="A23" s="6"/>
      <c r="B23" s="228"/>
      <c r="C23" s="229"/>
      <c r="D23" s="229"/>
      <c r="E23" s="230"/>
      <c r="F23" s="32"/>
      <c r="G23" s="33"/>
      <c r="H23" s="2"/>
      <c r="I23" s="137"/>
      <c r="J23" s="2"/>
      <c r="K23" s="135"/>
      <c r="L23" s="7"/>
    </row>
    <row r="24" spans="1:12" ht="15.1" customHeight="1" x14ac:dyDescent="0.55000000000000004">
      <c r="A24" s="6"/>
      <c r="B24" s="65" t="s">
        <v>62</v>
      </c>
      <c r="C24" s="34"/>
      <c r="D24" s="34"/>
      <c r="E24" s="66"/>
      <c r="F24" s="238">
        <v>0</v>
      </c>
      <c r="G24" s="239"/>
      <c r="H24" s="2"/>
      <c r="I24" s="137"/>
      <c r="J24" s="2"/>
      <c r="K24" s="135"/>
      <c r="L24" s="7"/>
    </row>
    <row r="25" spans="1:12" ht="15.1" customHeight="1" x14ac:dyDescent="0.55000000000000004">
      <c r="A25" s="6"/>
      <c r="B25" s="65" t="s">
        <v>63</v>
      </c>
      <c r="C25" s="34"/>
      <c r="D25" s="34"/>
      <c r="E25" s="66"/>
      <c r="F25" s="238">
        <v>0</v>
      </c>
      <c r="G25" s="239"/>
      <c r="H25" s="2"/>
      <c r="I25" s="137"/>
      <c r="J25" s="2"/>
      <c r="K25" s="135"/>
      <c r="L25" s="7"/>
    </row>
    <row r="26" spans="1:12" ht="15.1" customHeight="1" x14ac:dyDescent="0.55000000000000004">
      <c r="A26" s="6"/>
      <c r="B26" s="244"/>
      <c r="C26" s="245"/>
      <c r="D26" s="245"/>
      <c r="E26" s="246"/>
      <c r="F26" s="67"/>
      <c r="G26" s="68"/>
      <c r="H26" s="2"/>
      <c r="I26" s="137"/>
      <c r="J26" s="2"/>
      <c r="K26" s="135"/>
      <c r="L26" s="7"/>
    </row>
    <row r="27" spans="1:12" ht="15.1" customHeight="1" x14ac:dyDescent="0.55000000000000004">
      <c r="A27" s="6"/>
      <c r="B27" s="252" t="s">
        <v>71</v>
      </c>
      <c r="C27" s="253"/>
      <c r="D27" s="253"/>
      <c r="E27" s="254"/>
      <c r="F27" s="242">
        <f>F24+F25</f>
        <v>0</v>
      </c>
      <c r="G27" s="243"/>
      <c r="H27" s="2"/>
      <c r="I27" s="137"/>
      <c r="J27" s="2"/>
      <c r="K27" s="135"/>
      <c r="L27" s="7"/>
    </row>
    <row r="28" spans="1:12" ht="15.1" customHeight="1" x14ac:dyDescent="0.55000000000000004">
      <c r="A28" s="6"/>
      <c r="B28" s="35"/>
      <c r="C28" s="35"/>
      <c r="D28" s="35"/>
      <c r="E28" s="35"/>
      <c r="F28" s="74"/>
      <c r="G28" s="74"/>
      <c r="H28" s="2"/>
      <c r="I28" s="138"/>
      <c r="J28" s="139"/>
      <c r="K28" s="140"/>
      <c r="L28" s="7"/>
    </row>
    <row r="29" spans="1:12" ht="15.1" customHeight="1" x14ac:dyDescent="0.55000000000000004">
      <c r="A29" s="6"/>
      <c r="B29" s="2"/>
      <c r="C29" s="2"/>
      <c r="D29" s="2"/>
      <c r="E29" s="2"/>
      <c r="F29" s="2"/>
      <c r="G29" s="2"/>
      <c r="H29" s="2"/>
      <c r="I29" s="2"/>
      <c r="J29" s="2"/>
      <c r="K29" s="2"/>
      <c r="L29" s="7"/>
    </row>
    <row r="30" spans="1:12" ht="15.1" customHeight="1" x14ac:dyDescent="0.55000000000000004">
      <c r="A30" s="6"/>
      <c r="B30" s="288" t="s">
        <v>139</v>
      </c>
      <c r="C30" s="288"/>
      <c r="D30" s="288"/>
      <c r="E30" s="288"/>
      <c r="F30" s="291">
        <f>F27+F20+F11</f>
        <v>0</v>
      </c>
      <c r="G30" s="292"/>
      <c r="H30" s="2"/>
      <c r="I30" s="2"/>
      <c r="J30" s="2"/>
      <c r="K30" s="2"/>
      <c r="L30" s="7"/>
    </row>
    <row r="31" spans="1:12" ht="15.1" customHeight="1" x14ac:dyDescent="0.55000000000000004">
      <c r="A31" s="6"/>
      <c r="B31" s="289"/>
      <c r="C31" s="289"/>
      <c r="D31" s="289"/>
      <c r="E31" s="289"/>
      <c r="F31" s="293"/>
      <c r="G31" s="293"/>
      <c r="H31" s="2"/>
      <c r="I31" s="2"/>
      <c r="J31" s="2"/>
      <c r="K31" s="2"/>
      <c r="L31" s="7"/>
    </row>
    <row r="32" spans="1:12" ht="15.1" customHeight="1" x14ac:dyDescent="0.55000000000000004">
      <c r="A32" s="6"/>
      <c r="B32" s="290"/>
      <c r="C32" s="290"/>
      <c r="D32" s="290"/>
      <c r="E32" s="290"/>
      <c r="F32" s="294"/>
      <c r="G32" s="294"/>
      <c r="H32" s="2"/>
      <c r="I32" s="2"/>
      <c r="J32" s="2"/>
      <c r="K32" s="2"/>
      <c r="L32" s="7"/>
    </row>
    <row r="33" spans="1:12" ht="15.1" customHeight="1" x14ac:dyDescent="0.55000000000000004">
      <c r="A33" s="6"/>
      <c r="B33" s="75"/>
      <c r="C33" s="75"/>
      <c r="D33" s="75"/>
      <c r="E33" s="75"/>
      <c r="F33" s="73"/>
      <c r="G33" s="73"/>
      <c r="H33" s="2"/>
      <c r="I33" s="2"/>
      <c r="J33" s="2"/>
      <c r="K33" s="2"/>
      <c r="L33" s="7"/>
    </row>
    <row r="34" spans="1:12" ht="15.1" customHeight="1" x14ac:dyDescent="0.55000000000000004">
      <c r="A34" s="6"/>
      <c r="B34" s="2"/>
      <c r="C34" s="2"/>
      <c r="D34" s="2"/>
      <c r="E34" s="2"/>
      <c r="F34" s="2"/>
      <c r="G34" s="2"/>
      <c r="H34" s="2"/>
      <c r="I34" s="2"/>
      <c r="J34" s="2"/>
      <c r="K34" s="2"/>
      <c r="L34" s="7"/>
    </row>
    <row r="35" spans="1:12" ht="15.1" customHeight="1" x14ac:dyDescent="0.55000000000000004">
      <c r="A35" s="6"/>
      <c r="B35" s="249" t="s">
        <v>99</v>
      </c>
      <c r="C35" s="250"/>
      <c r="D35" s="250"/>
      <c r="E35" s="250"/>
      <c r="F35" s="250"/>
      <c r="G35" s="251"/>
      <c r="H35" s="2"/>
      <c r="I35" s="2"/>
      <c r="J35" s="2"/>
      <c r="K35" s="2"/>
      <c r="L35" s="7"/>
    </row>
    <row r="36" spans="1:12" ht="15.1" customHeight="1" x14ac:dyDescent="0.55000000000000004">
      <c r="A36" s="6"/>
      <c r="B36" s="228"/>
      <c r="C36" s="229"/>
      <c r="D36" s="229"/>
      <c r="E36" s="229"/>
      <c r="F36" s="229"/>
      <c r="G36" s="230"/>
      <c r="H36" s="2"/>
      <c r="I36" s="2"/>
      <c r="J36" s="2"/>
      <c r="K36" s="2"/>
      <c r="L36" s="7"/>
    </row>
    <row r="37" spans="1:12" ht="15.1" customHeight="1" x14ac:dyDescent="0.55000000000000004">
      <c r="A37" s="6"/>
      <c r="B37" s="279" t="s">
        <v>96</v>
      </c>
      <c r="C37" s="280"/>
      <c r="D37" s="280"/>
      <c r="E37" s="281"/>
      <c r="F37" s="264" t="str">
        <f>IF(AND(F10="3/4-Inch",F30&lt;26),"Yes",IF(AND(F10="1-Inch",F30&lt;71),"Yes",IF(AND(F10="1.5-Inch",F30&lt;121),"Yes",IF(AND(F10="2-Inch",F30&lt;171),"Yes",IF(AND(F10="3-Inch",F30&lt;451),"Yes",IF(AND(F10="4-Inch",F30&lt;1001),"Yes",IF(AND(F10="6-Inch",F30&lt;2001),"Yes",IF(AND(F10="8-Inch",F30&lt;3401),"Yes",IF(AND(F10="10-Inch",F30&lt;5001),"Yes","No")))))))))</f>
        <v>Yes</v>
      </c>
      <c r="G37" s="265"/>
      <c r="H37" s="2"/>
      <c r="I37" s="2"/>
      <c r="J37" s="2"/>
      <c r="K37" s="2"/>
      <c r="L37" s="7"/>
    </row>
    <row r="38" spans="1:12" ht="15.1" customHeight="1" x14ac:dyDescent="0.55000000000000004">
      <c r="A38" s="6"/>
      <c r="B38" s="282"/>
      <c r="C38" s="283"/>
      <c r="D38" s="283"/>
      <c r="E38" s="284"/>
      <c r="F38" s="266"/>
      <c r="G38" s="267"/>
      <c r="H38" s="2"/>
      <c r="I38" s="2"/>
      <c r="J38" s="2"/>
      <c r="K38" s="2"/>
      <c r="L38" s="7"/>
    </row>
    <row r="39" spans="1:12" ht="15.1" customHeight="1" x14ac:dyDescent="0.55000000000000004">
      <c r="A39" s="6"/>
      <c r="B39" s="285"/>
      <c r="C39" s="286"/>
      <c r="D39" s="286"/>
      <c r="E39" s="287"/>
      <c r="F39" s="268"/>
      <c r="G39" s="269"/>
      <c r="H39" s="2"/>
      <c r="I39" s="2"/>
      <c r="J39" s="2"/>
      <c r="K39" s="2"/>
      <c r="L39" s="7"/>
    </row>
    <row r="40" spans="1:12" ht="15.1" customHeight="1" x14ac:dyDescent="0.55000000000000004">
      <c r="A40" s="6"/>
      <c r="B40" s="80"/>
      <c r="C40" s="80"/>
      <c r="D40" s="80"/>
      <c r="E40" s="80"/>
      <c r="F40" s="96"/>
      <c r="G40" s="96"/>
      <c r="H40" s="2"/>
      <c r="I40" s="2"/>
      <c r="J40" s="2"/>
      <c r="K40" s="2"/>
      <c r="L40" s="7"/>
    </row>
    <row r="41" spans="1:12" ht="15.1" customHeight="1" x14ac:dyDescent="0.55000000000000004">
      <c r="A41" s="6"/>
      <c r="B41" s="80"/>
      <c r="C41" s="80"/>
      <c r="D41" s="80"/>
      <c r="E41" s="80"/>
      <c r="F41" s="96"/>
      <c r="G41" s="96"/>
      <c r="H41" s="2"/>
      <c r="I41" s="2"/>
      <c r="J41" s="2"/>
      <c r="K41" s="2"/>
      <c r="L41" s="7"/>
    </row>
    <row r="42" spans="1:12" ht="15.1" customHeight="1" x14ac:dyDescent="0.55000000000000004">
      <c r="A42" s="6"/>
      <c r="B42" s="80"/>
      <c r="C42" s="80"/>
      <c r="D42" s="80"/>
      <c r="E42" s="80"/>
      <c r="F42" s="96"/>
      <c r="G42" s="96"/>
      <c r="H42" s="2"/>
      <c r="I42" s="2"/>
      <c r="J42" s="2"/>
      <c r="K42" s="2"/>
      <c r="L42" s="7"/>
    </row>
    <row r="43" spans="1:12" ht="15.1" hidden="1" customHeight="1" x14ac:dyDescent="0.55000000000000004">
      <c r="A43" s="6"/>
      <c r="B43" s="270" t="s">
        <v>66</v>
      </c>
      <c r="C43" s="271"/>
      <c r="D43" s="271"/>
      <c r="E43" s="272"/>
      <c r="F43" s="258" t="str">
        <f>IF(AND(F10="2-Inch",F30&lt;101),"Yes",IF(AND(F10="3-Inch",F30&lt;401),"Yes",IF(AND(F10="4-Inch",F30&lt;801),"Yes",IF(AND(F10="6-Inch",F30&lt;1501),"Yes",IF(AND(F10="8-Inch",F30&lt;2701),"Yes",IF(AND(F10="10-Inch",F30&lt;4001),"Yes","No"))))))</f>
        <v>No</v>
      </c>
      <c r="G43" s="259"/>
      <c r="H43" s="2"/>
      <c r="I43" s="2"/>
      <c r="J43" s="2"/>
      <c r="K43" s="2"/>
      <c r="L43" s="7"/>
    </row>
    <row r="44" spans="1:12" ht="15.1" hidden="1" customHeight="1" x14ac:dyDescent="0.55000000000000004">
      <c r="A44" s="6"/>
      <c r="B44" s="273"/>
      <c r="C44" s="274"/>
      <c r="D44" s="274"/>
      <c r="E44" s="275"/>
      <c r="F44" s="260"/>
      <c r="G44" s="261"/>
      <c r="H44" s="2"/>
      <c r="I44" s="2"/>
      <c r="J44" s="2"/>
      <c r="K44" s="2"/>
      <c r="L44" s="7"/>
    </row>
    <row r="45" spans="1:12" ht="15.1" hidden="1" customHeight="1" x14ac:dyDescent="0.55000000000000004">
      <c r="A45" s="6"/>
      <c r="B45" s="276"/>
      <c r="C45" s="277"/>
      <c r="D45" s="277"/>
      <c r="E45" s="278"/>
      <c r="F45" s="262"/>
      <c r="G45" s="263"/>
      <c r="H45" s="2"/>
      <c r="I45" s="2"/>
      <c r="J45" s="2"/>
      <c r="K45" s="2"/>
      <c r="L45" s="7"/>
    </row>
    <row r="46" spans="1:12" ht="15.1" customHeight="1" x14ac:dyDescent="0.55000000000000004">
      <c r="A46" s="6"/>
      <c r="B46" s="2"/>
      <c r="C46" s="2"/>
      <c r="D46" s="2"/>
      <c r="E46" s="2"/>
      <c r="F46" s="2"/>
      <c r="G46" s="2"/>
      <c r="H46" s="2"/>
      <c r="I46" s="2"/>
      <c r="J46" s="2"/>
      <c r="K46" s="2"/>
      <c r="L46" s="7"/>
    </row>
    <row r="47" spans="1:12" ht="15.1" customHeight="1" x14ac:dyDescent="0.55000000000000004">
      <c r="A47" s="6"/>
      <c r="B47" s="2"/>
      <c r="C47" s="2"/>
      <c r="D47" s="2"/>
      <c r="E47" s="2"/>
      <c r="F47" s="2"/>
      <c r="G47" s="2"/>
      <c r="H47" s="2"/>
      <c r="I47" s="2"/>
      <c r="J47" s="2"/>
      <c r="K47" s="2"/>
      <c r="L47" s="7"/>
    </row>
    <row r="48" spans="1:12" ht="15.1" customHeight="1" thickBot="1" x14ac:dyDescent="0.6">
      <c r="A48" s="8"/>
      <c r="B48" s="9"/>
      <c r="C48" s="9"/>
      <c r="D48" s="9"/>
      <c r="E48" s="9"/>
      <c r="F48" s="9"/>
      <c r="G48" s="9"/>
      <c r="H48" s="9"/>
      <c r="I48" s="9"/>
      <c r="J48" s="9"/>
      <c r="K48" s="9"/>
      <c r="L48" s="10"/>
    </row>
    <row r="49" ht="14.7" thickTop="1" x14ac:dyDescent="0.55000000000000004"/>
  </sheetData>
  <sheetProtection algorithmName="SHA-512" hashValue="sE/UDWt8eVTqFItqqT02ku8zhGCNo2Njz74DFLbrYctv8gwFPaVdYVMSI4TRaZ2LR882yF+o3asaNumC9wqLxw==" saltValue="eQjcYty8BaN6Loky86kerw==" spinCount="100000" sheet="1" objects="1" scenarios="1" selectLockedCells="1"/>
  <mergeCells count="36">
    <mergeCell ref="B35:G36"/>
    <mergeCell ref="B10:E10"/>
    <mergeCell ref="F10:G10"/>
    <mergeCell ref="F43:G45"/>
    <mergeCell ref="F37:G39"/>
    <mergeCell ref="B43:E45"/>
    <mergeCell ref="B37:E39"/>
    <mergeCell ref="B30:E32"/>
    <mergeCell ref="F30:G32"/>
    <mergeCell ref="B20:E20"/>
    <mergeCell ref="F20:G20"/>
    <mergeCell ref="B11:E11"/>
    <mergeCell ref="B19:E19"/>
    <mergeCell ref="F19:G19"/>
    <mergeCell ref="F24:G24"/>
    <mergeCell ref="F25:G25"/>
    <mergeCell ref="F27:G27"/>
    <mergeCell ref="B26:E26"/>
    <mergeCell ref="B16:E16"/>
    <mergeCell ref="F16:G16"/>
    <mergeCell ref="F17:G17"/>
    <mergeCell ref="F18:G18"/>
    <mergeCell ref="B17:E17"/>
    <mergeCell ref="B18:E18"/>
    <mergeCell ref="F21:G21"/>
    <mergeCell ref="B21:E21"/>
    <mergeCell ref="B22:E23"/>
    <mergeCell ref="B27:E27"/>
    <mergeCell ref="E5:H5"/>
    <mergeCell ref="D6:J6"/>
    <mergeCell ref="B13:E14"/>
    <mergeCell ref="F13:G14"/>
    <mergeCell ref="B15:E15"/>
    <mergeCell ref="F15:G15"/>
    <mergeCell ref="F12:H12"/>
    <mergeCell ref="F11:G11"/>
  </mergeCells>
  <conditionalFormatting sqref="F37:G39">
    <cfRule type="cellIs" dxfId="3" priority="1" operator="notEqual">
      <formula>"Yes"</formula>
    </cfRule>
    <cfRule type="cellIs" dxfId="2" priority="2" operator="equal">
      <formula>"Yes"</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AFF6-FA76-4A71-AF55-61E35F690B3D}">
  <sheetPr codeName="Sheet4">
    <tabColor theme="8" tint="0.59999389629810485"/>
  </sheetPr>
  <dimension ref="A1:L46"/>
  <sheetViews>
    <sheetView tabSelected="1" showWhiteSpace="0" view="pageLayout" topLeftCell="A6" zoomScale="85" zoomScaleNormal="100" zoomScaleSheetLayoutView="115" zoomScalePageLayoutView="85" workbookViewId="0">
      <selection activeCell="F35" sqref="F35"/>
    </sheetView>
  </sheetViews>
  <sheetFormatPr defaultColWidth="8.7890625" defaultRowHeight="14.4" x14ac:dyDescent="0.55000000000000004"/>
  <cols>
    <col min="1" max="2" width="4.47265625" customWidth="1"/>
    <col min="10" max="10" width="8.83984375" customWidth="1"/>
    <col min="11" max="12" width="4.47265625" customWidth="1"/>
  </cols>
  <sheetData>
    <row r="1" spans="1:12" ht="15.1" customHeight="1" thickTop="1" x14ac:dyDescent="0.55000000000000004">
      <c r="A1" s="3"/>
      <c r="B1" s="4"/>
      <c r="C1" s="4"/>
      <c r="D1" s="4"/>
      <c r="E1" s="4"/>
      <c r="F1" s="4"/>
      <c r="G1" s="4"/>
      <c r="H1" s="4"/>
      <c r="I1" s="4"/>
      <c r="J1" s="4"/>
      <c r="K1" s="4"/>
      <c r="L1" s="5"/>
    </row>
    <row r="2" spans="1:12" ht="15.1" customHeight="1" x14ac:dyDescent="0.55000000000000004">
      <c r="A2" s="6"/>
      <c r="B2" s="2"/>
      <c r="C2" s="2"/>
      <c r="D2" s="2"/>
      <c r="E2" s="2"/>
      <c r="F2" s="2"/>
      <c r="G2" s="2"/>
      <c r="H2" s="2"/>
      <c r="I2" s="2"/>
      <c r="J2" s="2"/>
      <c r="K2" s="2"/>
      <c r="L2" s="7"/>
    </row>
    <row r="3" spans="1:12" ht="15.1" customHeight="1" x14ac:dyDescent="0.55000000000000004">
      <c r="A3" s="6"/>
      <c r="B3" s="2"/>
      <c r="C3" s="11"/>
      <c r="D3" s="13"/>
      <c r="E3" s="12"/>
      <c r="F3" s="12"/>
      <c r="G3" s="12"/>
      <c r="H3" s="12"/>
      <c r="I3" s="12"/>
      <c r="J3" s="13"/>
      <c r="K3" s="2"/>
      <c r="L3" s="7"/>
    </row>
    <row r="4" spans="1:12" ht="15.1" customHeight="1" x14ac:dyDescent="0.55000000000000004">
      <c r="A4" s="6"/>
      <c r="B4" s="2"/>
      <c r="C4" s="14"/>
      <c r="D4" s="15"/>
      <c r="E4" s="2"/>
      <c r="F4" s="2"/>
      <c r="G4" s="2"/>
      <c r="H4" s="2"/>
      <c r="I4" s="2"/>
      <c r="J4" s="15"/>
      <c r="K4" s="2"/>
      <c r="L4" s="7"/>
    </row>
    <row r="5" spans="1:12" ht="15.1" customHeight="1" x14ac:dyDescent="0.6">
      <c r="A5" s="6"/>
      <c r="B5" s="2"/>
      <c r="C5" s="14"/>
      <c r="D5" s="15"/>
      <c r="E5" s="19"/>
      <c r="F5" s="151" t="s">
        <v>39</v>
      </c>
      <c r="G5" s="151"/>
      <c r="H5" s="151"/>
      <c r="I5" s="151"/>
      <c r="J5" s="20"/>
      <c r="K5" s="19"/>
      <c r="L5" s="7"/>
    </row>
    <row r="6" spans="1:12" ht="15.1" customHeight="1" x14ac:dyDescent="0.6">
      <c r="A6" s="6"/>
      <c r="B6" s="2"/>
      <c r="C6" s="14"/>
      <c r="D6" s="15"/>
      <c r="E6" s="152" t="s">
        <v>137</v>
      </c>
      <c r="F6" s="151"/>
      <c r="G6" s="151"/>
      <c r="H6" s="151"/>
      <c r="I6" s="151"/>
      <c r="J6" s="153"/>
      <c r="K6" s="36"/>
      <c r="L6" s="7"/>
    </row>
    <row r="7" spans="1:12" ht="15.1" customHeight="1" x14ac:dyDescent="0.55000000000000004">
      <c r="A7" s="6"/>
      <c r="B7" s="2"/>
      <c r="C7" s="14"/>
      <c r="D7" s="15"/>
      <c r="E7" s="2"/>
      <c r="F7" s="2"/>
      <c r="G7" s="2"/>
      <c r="H7" s="2"/>
      <c r="I7" s="2"/>
      <c r="J7" s="15"/>
      <c r="K7" s="2"/>
      <c r="L7" s="7"/>
    </row>
    <row r="8" spans="1:12" ht="15.1" customHeight="1" x14ac:dyDescent="0.55000000000000004">
      <c r="A8" s="6"/>
      <c r="B8" s="2"/>
      <c r="C8" s="16"/>
      <c r="D8" s="18"/>
      <c r="E8" s="17"/>
      <c r="F8" s="17"/>
      <c r="G8" s="17"/>
      <c r="H8" s="17"/>
      <c r="I8" s="17"/>
      <c r="J8" s="18"/>
      <c r="K8" s="2"/>
      <c r="L8" s="7"/>
    </row>
    <row r="9" spans="1:12" ht="15.1" customHeight="1" x14ac:dyDescent="0.55000000000000004">
      <c r="A9" s="6"/>
      <c r="B9" s="2"/>
      <c r="C9" s="2"/>
      <c r="D9" s="2"/>
      <c r="E9" s="2"/>
      <c r="F9" s="2"/>
      <c r="G9" s="2"/>
      <c r="H9" s="2"/>
      <c r="I9" s="2"/>
      <c r="J9" s="2"/>
      <c r="K9" s="2"/>
      <c r="L9" s="7"/>
    </row>
    <row r="10" spans="1:12" ht="15.1" customHeight="1" x14ac:dyDescent="0.55000000000000004">
      <c r="A10" s="6"/>
      <c r="B10" s="307" t="s">
        <v>107</v>
      </c>
      <c r="C10" s="308"/>
      <c r="D10" s="308"/>
      <c r="E10" s="308"/>
      <c r="F10" s="312"/>
      <c r="G10" s="94"/>
      <c r="H10" s="94"/>
      <c r="I10" s="2"/>
      <c r="J10" s="2"/>
      <c r="K10" s="2"/>
      <c r="L10" s="7"/>
    </row>
    <row r="11" spans="1:12" ht="15.1" customHeight="1" x14ac:dyDescent="0.55000000000000004">
      <c r="A11" s="6"/>
      <c r="B11" s="313" t="s">
        <v>108</v>
      </c>
      <c r="C11" s="314"/>
      <c r="D11" s="314"/>
      <c r="E11" s="315"/>
      <c r="F11" s="199"/>
      <c r="G11" s="62"/>
      <c r="H11" s="63"/>
      <c r="I11" s="2"/>
      <c r="J11" s="2"/>
      <c r="K11" s="2"/>
      <c r="L11" s="7"/>
    </row>
    <row r="12" spans="1:12" ht="15.1" customHeight="1" x14ac:dyDescent="0.55000000000000004">
      <c r="A12" s="6"/>
      <c r="B12" s="313" t="s">
        <v>109</v>
      </c>
      <c r="C12" s="314"/>
      <c r="D12" s="314"/>
      <c r="E12" s="238"/>
      <c r="F12" s="239"/>
      <c r="G12" s="62"/>
      <c r="H12" s="2"/>
      <c r="I12" s="2"/>
      <c r="J12" s="2"/>
      <c r="K12" s="2"/>
      <c r="L12" s="7"/>
    </row>
    <row r="13" spans="1:12" ht="15.1" customHeight="1" x14ac:dyDescent="0.55000000000000004">
      <c r="A13" s="6"/>
      <c r="B13" s="313" t="s">
        <v>110</v>
      </c>
      <c r="C13" s="314"/>
      <c r="D13" s="314"/>
      <c r="E13" s="238"/>
      <c r="F13" s="239"/>
      <c r="G13" s="62"/>
      <c r="H13" s="2"/>
      <c r="I13" s="2"/>
      <c r="J13" s="2"/>
      <c r="K13" s="2"/>
      <c r="L13" s="7"/>
    </row>
    <row r="14" spans="1:12" ht="15.1" customHeight="1" x14ac:dyDescent="0.55000000000000004">
      <c r="A14" s="6"/>
      <c r="B14" s="2"/>
      <c r="C14" s="2"/>
      <c r="D14" s="2"/>
      <c r="E14" s="2"/>
      <c r="F14" s="2"/>
      <c r="G14" s="2"/>
      <c r="H14" s="2"/>
      <c r="I14" s="2"/>
      <c r="J14" s="2"/>
      <c r="K14" s="2"/>
      <c r="L14" s="7"/>
    </row>
    <row r="15" spans="1:12" ht="15.1" customHeight="1" x14ac:dyDescent="0.55000000000000004">
      <c r="A15" s="6"/>
      <c r="B15" s="307" t="s">
        <v>100</v>
      </c>
      <c r="C15" s="308"/>
      <c r="D15" s="308"/>
      <c r="E15" s="308"/>
      <c r="F15" s="126">
        <v>0</v>
      </c>
      <c r="G15" s="130" t="s">
        <v>41</v>
      </c>
      <c r="H15" s="2"/>
      <c r="I15" s="2"/>
      <c r="J15" s="2"/>
      <c r="K15" s="2"/>
      <c r="L15" s="7"/>
    </row>
    <row r="16" spans="1:12" ht="15.1" customHeight="1" x14ac:dyDescent="0.55000000000000004">
      <c r="A16" s="6"/>
      <c r="B16" s="307" t="s">
        <v>106</v>
      </c>
      <c r="C16" s="308"/>
      <c r="D16" s="308"/>
      <c r="E16" s="308"/>
      <c r="F16" s="126">
        <v>0</v>
      </c>
      <c r="G16" s="130" t="s">
        <v>89</v>
      </c>
      <c r="H16" s="2"/>
      <c r="I16" s="2"/>
      <c r="J16" s="2"/>
      <c r="K16" s="2"/>
      <c r="L16" s="7"/>
    </row>
    <row r="17" spans="1:12" ht="15.1" customHeight="1" x14ac:dyDescent="0.55000000000000004">
      <c r="A17" s="6"/>
      <c r="B17" s="307" t="s">
        <v>105</v>
      </c>
      <c r="C17" s="308"/>
      <c r="D17" s="308"/>
      <c r="E17" s="308"/>
      <c r="F17" s="126">
        <v>0</v>
      </c>
      <c r="G17" s="130" t="s">
        <v>89</v>
      </c>
      <c r="H17" s="2"/>
      <c r="I17" s="2"/>
      <c r="J17" s="2"/>
      <c r="K17" s="2"/>
      <c r="L17" s="7"/>
    </row>
    <row r="18" spans="1:12" ht="15.1" customHeight="1" x14ac:dyDescent="0.55000000000000004">
      <c r="A18" s="6"/>
      <c r="B18" s="307" t="s">
        <v>75</v>
      </c>
      <c r="C18" s="308"/>
      <c r="D18" s="308"/>
      <c r="E18" s="308"/>
      <c r="F18" s="107">
        <f>(F17-F16)*0.433</f>
        <v>0</v>
      </c>
      <c r="G18" s="79" t="s">
        <v>41</v>
      </c>
      <c r="H18" s="2"/>
      <c r="I18" s="2"/>
      <c r="J18" s="2"/>
      <c r="K18" s="2"/>
      <c r="L18" s="7"/>
    </row>
    <row r="19" spans="1:12" ht="15.1" customHeight="1" x14ac:dyDescent="0.55000000000000004">
      <c r="A19" s="6"/>
      <c r="B19" s="2"/>
      <c r="C19" s="1"/>
      <c r="D19" s="1"/>
      <c r="E19" s="1"/>
      <c r="F19" s="1"/>
      <c r="G19" s="2"/>
      <c r="H19" s="2"/>
      <c r="I19" s="2"/>
      <c r="J19" s="2"/>
      <c r="K19" s="2"/>
      <c r="L19" s="7"/>
    </row>
    <row r="20" spans="1:12" ht="15.1" customHeight="1" x14ac:dyDescent="0.55000000000000004">
      <c r="A20" s="6"/>
      <c r="B20" s="309" t="s">
        <v>101</v>
      </c>
      <c r="C20" s="310"/>
      <c r="D20" s="310"/>
      <c r="E20" s="311"/>
      <c r="F20" s="93"/>
      <c r="G20" s="92"/>
      <c r="H20" s="98"/>
      <c r="I20" s="99"/>
      <c r="J20" s="99"/>
      <c r="K20" s="13"/>
      <c r="L20" s="7"/>
    </row>
    <row r="21" spans="1:12" ht="15.1" customHeight="1" x14ac:dyDescent="0.55000000000000004">
      <c r="A21" s="6"/>
      <c r="B21" s="244" t="s">
        <v>102</v>
      </c>
      <c r="C21" s="245"/>
      <c r="D21" s="245"/>
      <c r="E21" s="246"/>
      <c r="F21" s="127">
        <v>0</v>
      </c>
      <c r="G21" s="92"/>
      <c r="H21" s="92"/>
      <c r="I21" s="62"/>
      <c r="J21" s="62"/>
      <c r="K21" s="15"/>
      <c r="L21" s="7"/>
    </row>
    <row r="22" spans="1:12" ht="15.1" customHeight="1" x14ac:dyDescent="0.55000000000000004">
      <c r="A22" s="6"/>
      <c r="B22" s="244" t="s">
        <v>103</v>
      </c>
      <c r="C22" s="245"/>
      <c r="D22" s="245"/>
      <c r="E22" s="246"/>
      <c r="F22" s="95">
        <f>'2-Meter Size Worksheet'!F30</f>
        <v>0</v>
      </c>
      <c r="G22" s="92"/>
      <c r="H22" s="92"/>
      <c r="I22" s="62"/>
      <c r="J22" s="62"/>
      <c r="K22" s="15"/>
      <c r="L22" s="7"/>
    </row>
    <row r="23" spans="1:12" ht="15.1" customHeight="1" x14ac:dyDescent="0.55000000000000004">
      <c r="A23" s="6"/>
      <c r="B23" s="244" t="s">
        <v>104</v>
      </c>
      <c r="C23" s="245"/>
      <c r="D23" s="245"/>
      <c r="E23" s="246"/>
      <c r="F23" s="127">
        <v>0</v>
      </c>
      <c r="G23" s="92"/>
      <c r="H23" s="92"/>
      <c r="I23" s="62"/>
      <c r="J23" s="62"/>
      <c r="K23" s="15"/>
      <c r="L23" s="7"/>
    </row>
    <row r="24" spans="1:12" ht="15.1" customHeight="1" x14ac:dyDescent="0.55000000000000004">
      <c r="A24" s="6"/>
      <c r="B24" s="244" t="s">
        <v>141</v>
      </c>
      <c r="C24" s="245"/>
      <c r="D24" s="245"/>
      <c r="E24" s="246"/>
      <c r="F24" s="128">
        <v>0</v>
      </c>
      <c r="G24" s="92"/>
      <c r="H24" s="92"/>
      <c r="I24" s="62"/>
      <c r="J24" s="62"/>
      <c r="K24" s="15"/>
      <c r="L24" s="7"/>
    </row>
    <row r="25" spans="1:12" ht="15.1" customHeight="1" x14ac:dyDescent="0.55000000000000004">
      <c r="A25" s="6"/>
      <c r="B25" s="244" t="s">
        <v>140</v>
      </c>
      <c r="C25" s="245"/>
      <c r="D25" s="245"/>
      <c r="E25" s="246"/>
      <c r="F25" s="95">
        <f>IF(F15=0,0,(((F21*4.52*(F22^1.852))/((F24^1.852)*(F23^4.8704)))))</f>
        <v>0</v>
      </c>
      <c r="G25" s="92"/>
      <c r="H25" s="92"/>
      <c r="I25" s="62"/>
      <c r="J25" s="62"/>
      <c r="K25" s="15"/>
      <c r="L25" s="7"/>
    </row>
    <row r="26" spans="1:12" ht="15.1" customHeight="1" x14ac:dyDescent="0.55000000000000004">
      <c r="A26" s="6"/>
      <c r="B26" s="244" t="s">
        <v>114</v>
      </c>
      <c r="C26" s="245" t="s">
        <v>40</v>
      </c>
      <c r="D26" s="245"/>
      <c r="E26" s="246"/>
      <c r="F26" s="127">
        <v>0</v>
      </c>
      <c r="G26" s="92"/>
      <c r="H26" s="92"/>
      <c r="I26" s="62"/>
      <c r="J26" s="62"/>
      <c r="K26" s="15"/>
      <c r="L26" s="7"/>
    </row>
    <row r="27" spans="1:12" ht="15.1" customHeight="1" x14ac:dyDescent="0.55000000000000004">
      <c r="A27" s="6"/>
      <c r="B27" s="244" t="s">
        <v>113</v>
      </c>
      <c r="C27" s="245"/>
      <c r="D27" s="245"/>
      <c r="E27" s="246"/>
      <c r="F27" s="95">
        <f>F25+F26</f>
        <v>0</v>
      </c>
      <c r="G27" s="92"/>
      <c r="H27" s="92"/>
      <c r="I27" s="62"/>
      <c r="J27" s="62"/>
      <c r="K27" s="15"/>
      <c r="L27" s="7"/>
    </row>
    <row r="28" spans="1:12" ht="15.1" customHeight="1" x14ac:dyDescent="0.55000000000000004">
      <c r="A28" s="6"/>
      <c r="B28" s="244" t="s">
        <v>111</v>
      </c>
      <c r="C28" s="245" t="s">
        <v>40</v>
      </c>
      <c r="D28" s="245"/>
      <c r="E28" s="246"/>
      <c r="F28" s="95">
        <f>F15-F27</f>
        <v>0</v>
      </c>
      <c r="G28" s="92"/>
      <c r="H28" s="92"/>
      <c r="I28" s="62"/>
      <c r="J28" s="62"/>
      <c r="K28" s="15"/>
      <c r="L28" s="7"/>
    </row>
    <row r="29" spans="1:12" ht="15.1" customHeight="1" x14ac:dyDescent="0.55000000000000004">
      <c r="A29" s="6"/>
      <c r="B29" s="244" t="s">
        <v>142</v>
      </c>
      <c r="C29" s="245"/>
      <c r="D29" s="245"/>
      <c r="E29" s="246"/>
      <c r="F29" s="95">
        <f>IF(F15=0,0,0.408*F22/(F23^2))</f>
        <v>0</v>
      </c>
      <c r="G29" s="92"/>
      <c r="H29" s="92"/>
      <c r="I29" s="62"/>
      <c r="J29" s="62"/>
      <c r="K29" s="15"/>
      <c r="L29" s="7"/>
    </row>
    <row r="30" spans="1:12" ht="15.1" customHeight="1" x14ac:dyDescent="0.55000000000000004">
      <c r="A30" s="6"/>
      <c r="B30" s="2"/>
      <c r="C30" s="27"/>
      <c r="D30" s="27"/>
      <c r="E30" s="27"/>
      <c r="F30" s="27"/>
      <c r="G30" s="27"/>
      <c r="H30" s="100"/>
      <c r="I30" s="2"/>
      <c r="J30" s="2"/>
      <c r="K30" s="15"/>
      <c r="L30" s="7"/>
    </row>
    <row r="31" spans="1:12" ht="15.1" customHeight="1" x14ac:dyDescent="0.55000000000000004">
      <c r="A31" s="6"/>
      <c r="B31" s="309" t="s">
        <v>120</v>
      </c>
      <c r="C31" s="310"/>
      <c r="D31" s="310"/>
      <c r="E31" s="311"/>
      <c r="F31" s="93"/>
      <c r="G31" s="62"/>
      <c r="H31" s="92"/>
      <c r="I31" s="2"/>
      <c r="J31" s="2"/>
      <c r="K31" s="15"/>
      <c r="L31" s="7"/>
    </row>
    <row r="32" spans="1:12" ht="15.1" customHeight="1" x14ac:dyDescent="0.55000000000000004">
      <c r="A32" s="6"/>
      <c r="B32" s="244" t="s">
        <v>112</v>
      </c>
      <c r="C32" s="245"/>
      <c r="D32" s="245"/>
      <c r="E32" s="246"/>
      <c r="F32" s="106">
        <f>F15</f>
        <v>0</v>
      </c>
      <c r="G32" s="62"/>
      <c r="H32" s="92"/>
      <c r="I32" s="2"/>
      <c r="J32" s="2"/>
      <c r="K32" s="15"/>
      <c r="L32" s="7"/>
    </row>
    <row r="33" spans="1:12" ht="15.1" customHeight="1" x14ac:dyDescent="0.55000000000000004">
      <c r="A33" s="6"/>
      <c r="B33" s="244" t="s">
        <v>113</v>
      </c>
      <c r="C33" s="245"/>
      <c r="D33" s="245"/>
      <c r="E33" s="246"/>
      <c r="F33" s="106">
        <f>F27</f>
        <v>0</v>
      </c>
      <c r="G33" s="97"/>
      <c r="H33" s="101"/>
      <c r="I33" s="2"/>
      <c r="J33" s="2"/>
      <c r="K33" s="15"/>
      <c r="L33" s="7"/>
    </row>
    <row r="34" spans="1:12" ht="15.1" customHeight="1" x14ac:dyDescent="0.55000000000000004">
      <c r="A34" s="6"/>
      <c r="B34" s="244" t="s">
        <v>118</v>
      </c>
      <c r="C34" s="245"/>
      <c r="D34" s="245"/>
      <c r="E34" s="246"/>
      <c r="F34" s="106">
        <f>F18</f>
        <v>0</v>
      </c>
      <c r="G34" s="97"/>
      <c r="H34" s="101"/>
      <c r="I34" s="2"/>
      <c r="J34" s="2"/>
      <c r="K34" s="15"/>
      <c r="L34" s="7"/>
    </row>
    <row r="35" spans="1:12" ht="15.1" customHeight="1" x14ac:dyDescent="0.55000000000000004">
      <c r="A35" s="6"/>
      <c r="B35" s="244" t="s">
        <v>115</v>
      </c>
      <c r="C35" s="245"/>
      <c r="D35" s="245"/>
      <c r="E35" s="246"/>
      <c r="F35" s="129">
        <v>0</v>
      </c>
      <c r="G35" s="27"/>
      <c r="H35" s="100"/>
      <c r="I35" s="2"/>
      <c r="J35" s="2"/>
      <c r="K35" s="15"/>
      <c r="L35" s="7"/>
    </row>
    <row r="36" spans="1:12" ht="15.1" customHeight="1" x14ac:dyDescent="0.55000000000000004">
      <c r="A36" s="6"/>
      <c r="B36" s="244" t="s">
        <v>116</v>
      </c>
      <c r="C36" s="245"/>
      <c r="D36" s="245"/>
      <c r="E36" s="246"/>
      <c r="F36" s="129">
        <v>0</v>
      </c>
      <c r="G36" s="62"/>
      <c r="H36" s="92"/>
      <c r="I36" s="2"/>
      <c r="J36" s="2"/>
      <c r="K36" s="15"/>
      <c r="L36" s="7"/>
    </row>
    <row r="37" spans="1:12" ht="15.1" customHeight="1" x14ac:dyDescent="0.55000000000000004">
      <c r="A37" s="6"/>
      <c r="B37" s="244" t="s">
        <v>143</v>
      </c>
      <c r="C37" s="245" t="s">
        <v>40</v>
      </c>
      <c r="D37" s="245"/>
      <c r="E37" s="246"/>
      <c r="F37" s="129">
        <v>0</v>
      </c>
      <c r="G37" s="62"/>
      <c r="H37" s="92"/>
      <c r="I37" s="2"/>
      <c r="J37" s="2"/>
      <c r="K37" s="15"/>
      <c r="L37" s="7"/>
    </row>
    <row r="38" spans="1:12" ht="15.1" customHeight="1" x14ac:dyDescent="0.55000000000000004">
      <c r="A38" s="6"/>
      <c r="B38" s="244" t="s">
        <v>117</v>
      </c>
      <c r="C38" s="245" t="s">
        <v>40</v>
      </c>
      <c r="D38" s="245"/>
      <c r="E38" s="246"/>
      <c r="F38" s="129">
        <v>0</v>
      </c>
      <c r="G38" s="27"/>
      <c r="H38" s="100"/>
      <c r="I38" s="2"/>
      <c r="J38" s="2"/>
      <c r="K38" s="15"/>
      <c r="L38" s="7"/>
    </row>
    <row r="39" spans="1:12" ht="15.1" customHeight="1" x14ac:dyDescent="0.55000000000000004">
      <c r="A39" s="6"/>
      <c r="B39" s="244" t="s">
        <v>119</v>
      </c>
      <c r="C39" s="245"/>
      <c r="D39" s="245"/>
      <c r="E39" s="246"/>
      <c r="F39" s="129">
        <v>0</v>
      </c>
      <c r="G39" s="94"/>
      <c r="H39" s="141"/>
      <c r="I39" s="17"/>
      <c r="J39" s="17"/>
      <c r="K39" s="18"/>
      <c r="L39" s="7"/>
    </row>
    <row r="40" spans="1:12" ht="15.1" customHeight="1" x14ac:dyDescent="0.55000000000000004">
      <c r="A40" s="6"/>
      <c r="B40" s="306"/>
      <c r="C40" s="306"/>
      <c r="D40" s="306"/>
      <c r="E40" s="306"/>
      <c r="F40" s="94"/>
      <c r="G40" s="94"/>
      <c r="H40" s="94"/>
      <c r="I40" s="2"/>
      <c r="J40" s="2"/>
      <c r="K40" s="2"/>
      <c r="L40" s="7"/>
    </row>
    <row r="41" spans="1:12" ht="15.1" customHeight="1" x14ac:dyDescent="0.55000000000000004">
      <c r="A41" s="6"/>
      <c r="B41" s="299" t="s">
        <v>144</v>
      </c>
      <c r="C41" s="299"/>
      <c r="D41" s="299"/>
      <c r="E41" s="299"/>
      <c r="F41" s="302">
        <f>F32-F33-F34-F35-F36-F37-F38+F39</f>
        <v>0</v>
      </c>
      <c r="G41" s="303"/>
      <c r="H41" s="63"/>
      <c r="I41" s="2"/>
      <c r="J41" s="2"/>
      <c r="K41" s="2"/>
      <c r="L41" s="7"/>
    </row>
    <row r="42" spans="1:12" ht="15.1" customHeight="1" x14ac:dyDescent="0.55000000000000004">
      <c r="A42" s="6"/>
      <c r="B42" s="300"/>
      <c r="C42" s="300"/>
      <c r="D42" s="300"/>
      <c r="E42" s="300"/>
      <c r="F42" s="304"/>
      <c r="G42" s="304"/>
      <c r="H42" s="63"/>
      <c r="I42" s="2"/>
      <c r="J42" s="2"/>
      <c r="K42" s="2"/>
      <c r="L42" s="7"/>
    </row>
    <row r="43" spans="1:12" ht="15.1" customHeight="1" x14ac:dyDescent="0.55000000000000004">
      <c r="A43" s="6"/>
      <c r="B43" s="301"/>
      <c r="C43" s="301"/>
      <c r="D43" s="301"/>
      <c r="E43" s="301"/>
      <c r="F43" s="305"/>
      <c r="G43" s="305"/>
      <c r="H43" s="63"/>
      <c r="I43" s="2"/>
      <c r="J43" s="2"/>
      <c r="K43" s="2"/>
      <c r="L43" s="7"/>
    </row>
    <row r="44" spans="1:12" ht="15.1" customHeight="1" x14ac:dyDescent="0.55000000000000004">
      <c r="A44" s="6"/>
      <c r="B44" s="2"/>
      <c r="C44" s="63"/>
      <c r="D44" s="63"/>
      <c r="E44" s="63"/>
      <c r="F44" s="63"/>
      <c r="G44" s="63"/>
      <c r="H44" s="63"/>
      <c r="I44" s="2"/>
      <c r="J44" s="2"/>
      <c r="K44" s="2"/>
      <c r="L44" s="7"/>
    </row>
    <row r="45" spans="1:12" ht="15.1" customHeight="1" thickBot="1" x14ac:dyDescent="0.6">
      <c r="A45" s="8"/>
      <c r="B45" s="9"/>
      <c r="C45" s="9"/>
      <c r="D45" s="9"/>
      <c r="E45" s="9"/>
      <c r="F45" s="9"/>
      <c r="G45" s="9"/>
      <c r="H45" s="9"/>
      <c r="I45" s="9"/>
      <c r="J45" s="9"/>
      <c r="K45" s="9"/>
      <c r="L45" s="10"/>
    </row>
    <row r="46" spans="1:12" ht="14.7" thickTop="1" x14ac:dyDescent="0.55000000000000004"/>
  </sheetData>
  <sheetProtection algorithmName="SHA-512" hashValue="g8Ba843xX+GTxaEmk52q0eCoiY6VwpOWn/Fx/HmrhD2oqldMMYLEQVsAnkBDg0EOauqrggOtfo+QbvNuUajSdg==" saltValue="e7r4XSpZ6uC2Dh45+VLOZw==" spinCount="100000" sheet="1" objects="1" scenarios="1" selectLockedCells="1"/>
  <mergeCells count="35">
    <mergeCell ref="F5:I5"/>
    <mergeCell ref="E6:J6"/>
    <mergeCell ref="B27:E27"/>
    <mergeCell ref="B25:E25"/>
    <mergeCell ref="B26:E26"/>
    <mergeCell ref="B10:F10"/>
    <mergeCell ref="B11:D11"/>
    <mergeCell ref="B12:D12"/>
    <mergeCell ref="B13:D13"/>
    <mergeCell ref="E11:F11"/>
    <mergeCell ref="E12:F12"/>
    <mergeCell ref="E13:F13"/>
    <mergeCell ref="B28:E28"/>
    <mergeCell ref="B34:E34"/>
    <mergeCell ref="B32:E32"/>
    <mergeCell ref="B35:E35"/>
    <mergeCell ref="B15:E15"/>
    <mergeCell ref="B21:E21"/>
    <mergeCell ref="B22:E22"/>
    <mergeCell ref="B23:E23"/>
    <mergeCell ref="B24:E24"/>
    <mergeCell ref="B16:E16"/>
    <mergeCell ref="B17:E17"/>
    <mergeCell ref="B18:E18"/>
    <mergeCell ref="B31:E31"/>
    <mergeCell ref="B20:E20"/>
    <mergeCell ref="B29:E29"/>
    <mergeCell ref="B33:E33"/>
    <mergeCell ref="B41:E43"/>
    <mergeCell ref="F41:G43"/>
    <mergeCell ref="B36:E36"/>
    <mergeCell ref="B37:E37"/>
    <mergeCell ref="B38:E38"/>
    <mergeCell ref="B39:E39"/>
    <mergeCell ref="B40:E40"/>
  </mergeCells>
  <conditionalFormatting sqref="F41:G43">
    <cfRule type="cellIs" dxfId="1" priority="1" operator="lessThanOrEqual">
      <formula>20</formula>
    </cfRule>
    <cfRule type="cellIs" dxfId="0" priority="2" operator="greaterThanOrEqual">
      <formula>20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3989-CF60-4107-B4BA-3D7D597A743F}">
  <sheetPr codeName="Sheet5"/>
  <dimension ref="A1:J47"/>
  <sheetViews>
    <sheetView showWhiteSpace="0" view="pageLayout" zoomScale="85" zoomScaleNormal="100" zoomScalePageLayoutView="85" workbookViewId="0">
      <selection activeCell="D7" sqref="D7"/>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5.6" x14ac:dyDescent="0.6">
      <c r="A5" s="6"/>
      <c r="B5" s="14"/>
      <c r="C5" s="15"/>
      <c r="D5" s="19"/>
      <c r="E5" s="151" t="s">
        <v>122</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2"/>
      <c r="C9" s="2"/>
      <c r="D9" s="2"/>
      <c r="E9" s="2"/>
      <c r="F9" s="2"/>
      <c r="G9" s="2"/>
      <c r="H9" s="2"/>
      <c r="I9" s="2"/>
      <c r="J9" s="7"/>
    </row>
    <row r="10" spans="1:10" x14ac:dyDescent="0.55000000000000004">
      <c r="A10" s="6"/>
      <c r="B10" s="317" t="s">
        <v>52</v>
      </c>
      <c r="C10" s="317"/>
      <c r="D10" s="317"/>
      <c r="E10" s="317"/>
      <c r="F10" s="316">
        <f>'Demand Interpolation (hidden)'!L9</f>
        <v>0</v>
      </c>
      <c r="G10" s="316">
        <f>'1-Demand Worksheet'!K50</f>
        <v>0</v>
      </c>
      <c r="H10" s="2"/>
      <c r="I10" s="2"/>
      <c r="J10" s="7"/>
    </row>
    <row r="11" spans="1:10" x14ac:dyDescent="0.55000000000000004">
      <c r="A11" s="6"/>
      <c r="B11" s="317" t="s">
        <v>53</v>
      </c>
      <c r="C11" s="317"/>
      <c r="D11" s="317"/>
      <c r="E11" s="317"/>
      <c r="F11" s="318">
        <f>IF(F10&gt;0,'Demand Interpolation (hidden)'!L10,0)</f>
        <v>0</v>
      </c>
      <c r="G11" s="318"/>
      <c r="H11" s="2"/>
      <c r="I11" s="2"/>
      <c r="J11" s="7"/>
    </row>
    <row r="12" spans="1:10" x14ac:dyDescent="0.55000000000000004">
      <c r="A12" s="6"/>
      <c r="B12" s="317" t="s">
        <v>54</v>
      </c>
      <c r="C12" s="317"/>
      <c r="D12" s="317"/>
      <c r="E12" s="317"/>
      <c r="F12" s="320" t="str">
        <f>'1-Demand Worksheet'!O10</f>
        <v>Flush Tanks</v>
      </c>
      <c r="G12" s="320"/>
      <c r="H12" s="2"/>
      <c r="I12" s="2"/>
      <c r="J12" s="7"/>
    </row>
    <row r="13" spans="1:10" x14ac:dyDescent="0.55000000000000004">
      <c r="A13" s="6"/>
      <c r="B13" s="319"/>
      <c r="C13" s="319"/>
      <c r="D13" s="319"/>
      <c r="E13" s="319"/>
      <c r="F13" s="190"/>
      <c r="G13" s="190"/>
      <c r="H13" s="2"/>
      <c r="I13" s="2"/>
      <c r="J13" s="7"/>
    </row>
    <row r="14" spans="1:10" x14ac:dyDescent="0.55000000000000004">
      <c r="A14" s="6"/>
      <c r="B14" s="319"/>
      <c r="C14" s="319"/>
      <c r="D14" s="319"/>
      <c r="E14" s="319"/>
      <c r="F14" s="190"/>
      <c r="G14" s="190"/>
      <c r="H14" s="2"/>
      <c r="I14" s="2"/>
      <c r="J14" s="7"/>
    </row>
    <row r="15" spans="1:10" x14ac:dyDescent="0.55000000000000004">
      <c r="A15" s="6"/>
      <c r="B15" s="319"/>
      <c r="C15" s="319"/>
      <c r="D15" s="319"/>
      <c r="E15" s="319"/>
      <c r="F15" s="190"/>
      <c r="G15" s="190"/>
      <c r="H15" s="2"/>
      <c r="I15" s="2"/>
      <c r="J15" s="7"/>
    </row>
    <row r="16" spans="1:10" x14ac:dyDescent="0.55000000000000004">
      <c r="A16" s="6"/>
      <c r="B16" s="319"/>
      <c r="C16" s="319"/>
      <c r="D16" s="319"/>
      <c r="E16" s="319"/>
      <c r="F16" s="190"/>
      <c r="G16" s="190"/>
      <c r="H16" s="2"/>
      <c r="I16" s="2"/>
      <c r="J16" s="7"/>
    </row>
    <row r="17" spans="1:10" x14ac:dyDescent="0.55000000000000004">
      <c r="A17" s="6"/>
      <c r="B17" s="319"/>
      <c r="C17" s="319"/>
      <c r="D17" s="319"/>
      <c r="E17" s="319"/>
      <c r="F17" s="190"/>
      <c r="G17" s="190"/>
      <c r="H17" s="2"/>
      <c r="I17" s="2"/>
      <c r="J17" s="7"/>
    </row>
    <row r="18" spans="1:10" x14ac:dyDescent="0.55000000000000004">
      <c r="A18" s="6"/>
      <c r="B18" s="319"/>
      <c r="C18" s="319"/>
      <c r="D18" s="319"/>
      <c r="E18" s="319"/>
      <c r="F18" s="190"/>
      <c r="G18" s="190"/>
      <c r="H18" s="2"/>
      <c r="I18" s="2"/>
      <c r="J18" s="7"/>
    </row>
    <row r="19" spans="1:10" x14ac:dyDescent="0.55000000000000004">
      <c r="A19" s="6"/>
      <c r="B19" s="2"/>
      <c r="C19" s="2"/>
      <c r="D19" s="2"/>
      <c r="E19" s="2"/>
      <c r="F19" s="2"/>
      <c r="G19" s="2"/>
      <c r="H19" s="2"/>
      <c r="I19" s="2"/>
      <c r="J19" s="7"/>
    </row>
    <row r="20" spans="1:10" x14ac:dyDescent="0.55000000000000004">
      <c r="A20" s="6"/>
      <c r="B20" s="2"/>
      <c r="C20" s="2"/>
      <c r="D20" s="2"/>
      <c r="E20" s="2"/>
      <c r="F20" s="2"/>
      <c r="G20" s="2"/>
      <c r="H20" s="2"/>
      <c r="I20" s="2"/>
      <c r="J20" s="7"/>
    </row>
    <row r="21" spans="1:10" x14ac:dyDescent="0.55000000000000004">
      <c r="A21" s="6"/>
      <c r="B21" s="2"/>
      <c r="C21" s="2"/>
      <c r="D21" s="2"/>
      <c r="E21" s="2"/>
      <c r="F21" s="2"/>
      <c r="G21" s="2"/>
      <c r="H21" s="2"/>
      <c r="I21" s="2"/>
      <c r="J21" s="7"/>
    </row>
    <row r="22" spans="1:10" x14ac:dyDescent="0.55000000000000004">
      <c r="A22" s="6"/>
      <c r="B22" s="2"/>
      <c r="C22" s="2"/>
      <c r="D22" s="2"/>
      <c r="E22" s="2"/>
      <c r="F22" s="2"/>
      <c r="G22" s="2"/>
      <c r="H22" s="2"/>
      <c r="I22" s="2"/>
      <c r="J22" s="7"/>
    </row>
    <row r="23" spans="1:10" x14ac:dyDescent="0.55000000000000004">
      <c r="A23" s="6"/>
      <c r="B23" s="2"/>
      <c r="C23" s="2"/>
      <c r="D23" s="2"/>
      <c r="E23" s="2"/>
      <c r="F23" s="2"/>
      <c r="G23" s="2"/>
      <c r="H23" s="2"/>
      <c r="I23" s="2"/>
      <c r="J23" s="7"/>
    </row>
    <row r="24" spans="1:10" x14ac:dyDescent="0.55000000000000004">
      <c r="A24" s="6"/>
      <c r="B24" s="2"/>
      <c r="C24" s="2"/>
      <c r="D24" s="2"/>
      <c r="E24" s="2"/>
      <c r="F24" s="2"/>
      <c r="G24" s="2"/>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2"/>
      <c r="C38" s="2"/>
      <c r="D38" s="2"/>
      <c r="E38" s="2"/>
      <c r="F38" s="2"/>
      <c r="G38" s="2"/>
      <c r="H38" s="2"/>
      <c r="I38" s="2"/>
      <c r="J38" s="7"/>
    </row>
    <row r="39" spans="1:10" x14ac:dyDescent="0.55000000000000004">
      <c r="A39" s="6"/>
      <c r="B39" s="2"/>
      <c r="C39" s="2"/>
      <c r="D39" s="2"/>
      <c r="E39" s="2"/>
      <c r="F39" s="2"/>
      <c r="G39" s="2"/>
      <c r="H39" s="2"/>
      <c r="I39" s="2"/>
      <c r="J39" s="7"/>
    </row>
    <row r="40" spans="1:10" x14ac:dyDescent="0.55000000000000004">
      <c r="A40" s="6"/>
      <c r="B40" s="2"/>
      <c r="C40" s="2"/>
      <c r="D40" s="2"/>
      <c r="E40" s="2"/>
      <c r="F40" s="2"/>
      <c r="G40" s="2"/>
      <c r="H40" s="2"/>
      <c r="I40" s="2"/>
      <c r="J40" s="7"/>
    </row>
    <row r="41" spans="1:10" x14ac:dyDescent="0.55000000000000004">
      <c r="A41" s="6"/>
      <c r="B41" s="2"/>
      <c r="C41" s="2"/>
      <c r="D41" s="2"/>
      <c r="E41" s="2"/>
      <c r="F41" s="2"/>
      <c r="G41" s="2"/>
      <c r="H41" s="2"/>
      <c r="I41" s="2"/>
      <c r="J41" s="7"/>
    </row>
    <row r="42" spans="1:10" x14ac:dyDescent="0.55000000000000004">
      <c r="A42" s="6"/>
      <c r="B42" s="2"/>
      <c r="C42" s="2"/>
      <c r="D42" s="2"/>
      <c r="E42" s="2"/>
      <c r="F42" s="2"/>
      <c r="G42" s="2"/>
      <c r="H42" s="2"/>
      <c r="I42" s="2"/>
      <c r="J42" s="7"/>
    </row>
    <row r="43" spans="1:10" x14ac:dyDescent="0.55000000000000004">
      <c r="A43" s="6"/>
      <c r="B43" s="2"/>
      <c r="C43" s="2"/>
      <c r="D43" s="2"/>
      <c r="E43" s="2"/>
      <c r="F43" s="2"/>
      <c r="G43" s="2"/>
      <c r="H43" s="2"/>
      <c r="I43" s="2"/>
      <c r="J43" s="7"/>
    </row>
    <row r="44" spans="1:10" x14ac:dyDescent="0.55000000000000004">
      <c r="A44" s="6"/>
      <c r="B44" s="2"/>
      <c r="C44" s="2"/>
      <c r="D44" s="2"/>
      <c r="E44" s="2"/>
      <c r="F44" s="2"/>
      <c r="G44" s="2"/>
      <c r="H44" s="2"/>
      <c r="I44" s="2"/>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MXEw2zeE8ahIOL0DdqDQ6WJNjmOzySEFiBwEDENJ5Y8yqSv2s5I2Iovm5owA1pWKITdBmpLGiH4gNwWhFAIwMg==" saltValue="IMQUc5r5jb29D0YVe0yjwg==" spinCount="100000" sheet="1" objects="1" scenarios="1" selectLockedCells="1" selectUnlockedCells="1"/>
  <mergeCells count="20">
    <mergeCell ref="B18:E18"/>
    <mergeCell ref="F18:G18"/>
    <mergeCell ref="B10:E10"/>
    <mergeCell ref="B15:E15"/>
    <mergeCell ref="F15:G15"/>
    <mergeCell ref="B16:E16"/>
    <mergeCell ref="F16:G16"/>
    <mergeCell ref="B17:E17"/>
    <mergeCell ref="F17:G17"/>
    <mergeCell ref="B12:E12"/>
    <mergeCell ref="F12:G12"/>
    <mergeCell ref="B13:E13"/>
    <mergeCell ref="F13:G13"/>
    <mergeCell ref="B14:E14"/>
    <mergeCell ref="F14:G14"/>
    <mergeCell ref="E5:H5"/>
    <mergeCell ref="D6:I6"/>
    <mergeCell ref="F10:G10"/>
    <mergeCell ref="B11:E11"/>
    <mergeCell ref="F11:G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72C45-C773-4745-B762-6AE1CC498704}">
  <sheetPr codeName="Sheet6"/>
  <dimension ref="A1:AD69"/>
  <sheetViews>
    <sheetView view="pageLayout" zoomScale="85" zoomScaleNormal="100" zoomScalePageLayoutView="85" workbookViewId="0">
      <selection activeCell="N7" sqref="N7"/>
    </sheetView>
  </sheetViews>
  <sheetFormatPr defaultColWidth="8.7890625" defaultRowHeight="14.4" x14ac:dyDescent="0.55000000000000004"/>
  <cols>
    <col min="4" max="4" width="8.7890625" customWidth="1"/>
    <col min="7" max="7" width="8.7890625" customWidth="1"/>
    <col min="10" max="11" width="8.7890625" customWidth="1"/>
    <col min="18" max="18" width="14" customWidth="1"/>
  </cols>
  <sheetData>
    <row r="1" spans="1:30" ht="14.7" thickTop="1" x14ac:dyDescent="0.55000000000000004">
      <c r="A1" s="3"/>
      <c r="B1" s="4"/>
      <c r="C1" s="4"/>
      <c r="D1" s="4"/>
      <c r="E1" s="4"/>
      <c r="F1" s="4"/>
      <c r="G1" s="4"/>
      <c r="H1" s="4"/>
      <c r="I1" s="5"/>
      <c r="J1" s="1"/>
      <c r="K1" s="1"/>
      <c r="L1" s="1"/>
      <c r="M1" s="1"/>
      <c r="N1" s="1"/>
      <c r="O1" s="1"/>
      <c r="P1" s="1"/>
      <c r="Q1" s="1"/>
      <c r="R1" s="1"/>
      <c r="S1" s="1"/>
      <c r="T1" s="1"/>
      <c r="U1" s="1"/>
      <c r="V1" s="1"/>
      <c r="W1" s="1"/>
      <c r="X1" s="1"/>
      <c r="Y1" s="1"/>
      <c r="Z1" s="1"/>
      <c r="AA1" s="1"/>
      <c r="AB1" s="1"/>
      <c r="AC1" s="1"/>
      <c r="AD1" s="1"/>
    </row>
    <row r="2" spans="1:30" x14ac:dyDescent="0.55000000000000004">
      <c r="A2" s="6"/>
      <c r="B2" s="2"/>
      <c r="C2" s="2"/>
      <c r="D2" s="2"/>
      <c r="E2" s="2"/>
      <c r="F2" s="2"/>
      <c r="G2" s="2"/>
      <c r="H2" s="2"/>
      <c r="I2" s="7"/>
      <c r="J2" s="1"/>
      <c r="K2" s="1"/>
      <c r="L2" s="1"/>
      <c r="M2" s="1"/>
      <c r="N2" s="1"/>
      <c r="O2" s="1"/>
      <c r="P2" s="1"/>
      <c r="Q2" s="1"/>
      <c r="R2" s="1"/>
      <c r="S2" s="1"/>
      <c r="T2" s="1"/>
      <c r="U2" s="1"/>
      <c r="V2" s="1"/>
      <c r="W2" s="1"/>
      <c r="X2" s="1"/>
      <c r="Y2" s="1"/>
      <c r="Z2" s="1"/>
      <c r="AA2" s="1"/>
      <c r="AB2" s="1"/>
      <c r="AC2" s="1"/>
      <c r="AD2" s="1"/>
    </row>
    <row r="3" spans="1:30" x14ac:dyDescent="0.55000000000000004">
      <c r="A3" s="6"/>
      <c r="B3" s="11"/>
      <c r="C3" s="13"/>
      <c r="D3" s="11"/>
      <c r="E3" s="12"/>
      <c r="F3" s="12"/>
      <c r="G3" s="12"/>
      <c r="H3" s="58"/>
      <c r="I3" s="7"/>
      <c r="J3" s="1"/>
      <c r="K3" s="1"/>
      <c r="L3" s="1"/>
      <c r="M3" s="1"/>
      <c r="N3" s="1"/>
      <c r="O3" s="1"/>
      <c r="P3" s="1"/>
      <c r="Q3" s="1"/>
      <c r="R3" s="1"/>
      <c r="S3" s="1"/>
      <c r="T3" s="1"/>
      <c r="U3" s="1"/>
      <c r="V3" s="1"/>
      <c r="W3" s="1"/>
      <c r="X3" s="1"/>
      <c r="Y3" s="1"/>
      <c r="Z3" s="1"/>
      <c r="AA3" s="1"/>
      <c r="AB3" s="1"/>
      <c r="AC3" s="1"/>
      <c r="AD3" s="1"/>
    </row>
    <row r="4" spans="1:30" x14ac:dyDescent="0.55000000000000004">
      <c r="A4" s="6"/>
      <c r="B4" s="14"/>
      <c r="C4" s="15"/>
      <c r="D4" s="14"/>
      <c r="E4" s="2"/>
      <c r="F4" s="2"/>
      <c r="G4" s="2"/>
      <c r="H4" s="59"/>
      <c r="I4" s="7"/>
      <c r="J4" s="1"/>
      <c r="K4" s="1"/>
      <c r="L4" s="1"/>
      <c r="M4" s="1"/>
      <c r="N4" s="1"/>
      <c r="O4" s="1"/>
      <c r="P4" s="1"/>
      <c r="Q4" s="1"/>
      <c r="R4" s="1"/>
      <c r="S4" s="1"/>
      <c r="T4" s="1"/>
      <c r="U4" s="1"/>
      <c r="V4" s="1"/>
      <c r="W4" s="1"/>
      <c r="X4" s="1"/>
      <c r="Y4" s="1"/>
      <c r="Z4" s="1"/>
      <c r="AA4" s="1"/>
      <c r="AB4" s="1"/>
      <c r="AC4" s="1"/>
      <c r="AD4" s="1"/>
    </row>
    <row r="5" spans="1:30" ht="15.6" x14ac:dyDescent="0.6">
      <c r="A5" s="6"/>
      <c r="B5" s="14"/>
      <c r="C5" s="15"/>
      <c r="D5" s="152" t="s">
        <v>45</v>
      </c>
      <c r="E5" s="151"/>
      <c r="F5" s="151"/>
      <c r="G5" s="151"/>
      <c r="H5" s="183"/>
      <c r="I5" s="7"/>
      <c r="J5" s="1"/>
      <c r="K5" s="1"/>
      <c r="L5" s="1"/>
      <c r="N5" s="78" t="s">
        <v>77</v>
      </c>
      <c r="O5" s="1"/>
      <c r="P5" s="1"/>
      <c r="Q5" s="1"/>
      <c r="R5" s="1"/>
      <c r="S5" s="1"/>
      <c r="T5" s="1"/>
      <c r="U5" s="1"/>
      <c r="V5" s="1"/>
      <c r="W5" s="1"/>
      <c r="X5" s="1"/>
      <c r="Y5" s="1"/>
      <c r="Z5" s="1"/>
      <c r="AA5" s="1"/>
      <c r="AB5" s="1"/>
      <c r="AC5" s="1"/>
      <c r="AD5" s="1"/>
    </row>
    <row r="6" spans="1:30" ht="15.6" x14ac:dyDescent="0.6">
      <c r="A6" s="6"/>
      <c r="B6" s="14"/>
      <c r="C6" s="15"/>
      <c r="D6" s="152" t="s">
        <v>1</v>
      </c>
      <c r="E6" s="151"/>
      <c r="F6" s="151"/>
      <c r="G6" s="151"/>
      <c r="H6" s="183"/>
      <c r="I6" s="7"/>
      <c r="J6" s="1"/>
      <c r="K6" s="91" t="s">
        <v>6</v>
      </c>
      <c r="L6" s="81"/>
      <c r="M6" s="82"/>
      <c r="N6" s="88" t="s">
        <v>78</v>
      </c>
      <c r="O6" s="89"/>
      <c r="P6" s="89" t="s">
        <v>88</v>
      </c>
      <c r="Q6" s="81"/>
      <c r="R6" s="82"/>
      <c r="S6" s="1"/>
      <c r="T6" s="1"/>
      <c r="U6" s="1"/>
      <c r="V6" s="1"/>
      <c r="W6" s="1"/>
      <c r="X6" s="1"/>
      <c r="Y6" s="1"/>
      <c r="Z6" s="1"/>
      <c r="AA6" s="1"/>
      <c r="AB6" s="1"/>
      <c r="AC6" s="1"/>
      <c r="AD6" s="1"/>
    </row>
    <row r="7" spans="1:30" ht="15.6" x14ac:dyDescent="0.6">
      <c r="A7" s="6"/>
      <c r="B7" s="14"/>
      <c r="C7" s="15"/>
      <c r="D7" s="152" t="s">
        <v>51</v>
      </c>
      <c r="E7" s="151"/>
      <c r="F7" s="151"/>
      <c r="G7" s="151"/>
      <c r="H7" s="183"/>
      <c r="I7" s="7"/>
      <c r="J7" s="1"/>
      <c r="K7" s="90" t="s">
        <v>86</v>
      </c>
      <c r="L7" s="2"/>
      <c r="M7" s="59"/>
      <c r="N7" s="47" t="s">
        <v>138</v>
      </c>
      <c r="O7" s="2"/>
      <c r="P7" s="2" t="s">
        <v>86</v>
      </c>
      <c r="Q7" s="2"/>
      <c r="R7" s="59"/>
      <c r="S7" s="1"/>
      <c r="T7" s="1"/>
      <c r="U7" s="1"/>
      <c r="V7" s="1"/>
      <c r="W7" s="1"/>
      <c r="X7" s="1"/>
      <c r="Y7" s="1"/>
      <c r="Z7" s="1"/>
      <c r="AA7" s="1"/>
      <c r="AB7" s="1"/>
      <c r="AC7" s="1"/>
      <c r="AD7" s="1"/>
    </row>
    <row r="8" spans="1:30" x14ac:dyDescent="0.55000000000000004">
      <c r="A8" s="6"/>
      <c r="B8" s="16"/>
      <c r="C8" s="18"/>
      <c r="D8" s="16"/>
      <c r="E8" s="17"/>
      <c r="F8" s="17"/>
      <c r="G8" s="17"/>
      <c r="H8" s="60"/>
      <c r="I8" s="7"/>
      <c r="J8" s="1"/>
      <c r="K8" s="83" t="s">
        <v>67</v>
      </c>
      <c r="L8" s="2"/>
      <c r="M8" s="59"/>
      <c r="N8" s="47" t="s">
        <v>123</v>
      </c>
      <c r="O8" s="2"/>
      <c r="P8" s="2" t="s">
        <v>87</v>
      </c>
      <c r="Q8" s="2"/>
      <c r="R8" s="59"/>
      <c r="S8" s="1"/>
      <c r="T8" s="1"/>
      <c r="U8" s="1"/>
      <c r="V8" s="1"/>
      <c r="W8" s="1"/>
      <c r="X8" s="1"/>
      <c r="Y8" s="1"/>
      <c r="Z8" s="1"/>
      <c r="AA8" s="1"/>
      <c r="AB8" s="1"/>
      <c r="AC8" s="1"/>
      <c r="AD8" s="1"/>
    </row>
    <row r="9" spans="1:30" x14ac:dyDescent="0.55000000000000004">
      <c r="A9" s="6"/>
      <c r="B9" s="2"/>
      <c r="C9" s="2"/>
      <c r="D9" s="2"/>
      <c r="E9" s="2"/>
      <c r="F9" s="2"/>
      <c r="G9" s="2"/>
      <c r="H9" s="2"/>
      <c r="I9" s="7"/>
      <c r="J9" s="1"/>
      <c r="K9" s="84" t="s">
        <v>68</v>
      </c>
      <c r="L9" s="2">
        <f>'1-Demand Worksheet'!O43</f>
        <v>0</v>
      </c>
      <c r="M9" s="59" t="s">
        <v>74</v>
      </c>
      <c r="N9" s="47" t="s">
        <v>124</v>
      </c>
      <c r="O9" s="2"/>
      <c r="P9" s="2"/>
      <c r="Q9" s="2"/>
      <c r="R9" s="59"/>
      <c r="S9" s="1"/>
      <c r="T9" s="1"/>
      <c r="U9" s="1"/>
      <c r="V9" s="1"/>
      <c r="W9" s="1"/>
      <c r="X9" s="1"/>
      <c r="Y9" s="1"/>
      <c r="Z9" s="1"/>
      <c r="AA9" s="1"/>
      <c r="AB9" s="1"/>
      <c r="AC9" s="1"/>
      <c r="AD9" s="1"/>
    </row>
    <row r="10" spans="1:30" x14ac:dyDescent="0.55000000000000004">
      <c r="A10" s="6"/>
      <c r="B10" s="321" t="s">
        <v>46</v>
      </c>
      <c r="C10" s="322"/>
      <c r="D10" s="39"/>
      <c r="E10" s="42"/>
      <c r="F10" s="321" t="s">
        <v>49</v>
      </c>
      <c r="G10" s="323"/>
      <c r="H10" s="45"/>
      <c r="I10" s="7"/>
      <c r="J10" s="1"/>
      <c r="K10" s="84" t="s">
        <v>69</v>
      </c>
      <c r="L10" s="2">
        <f>(-0.0000154522762755662*(L9^2))+(0.189612129852084*(L9))+18.4041664399701</f>
        <v>18.404166439970101</v>
      </c>
      <c r="M10" s="59" t="s">
        <v>42</v>
      </c>
      <c r="N10" s="47" t="s">
        <v>79</v>
      </c>
      <c r="O10" s="2"/>
      <c r="P10" s="2"/>
      <c r="Q10" s="2"/>
      <c r="R10" s="59"/>
      <c r="S10" s="1"/>
      <c r="T10" s="1"/>
      <c r="U10" s="1"/>
      <c r="V10" s="1"/>
      <c r="W10" s="1"/>
      <c r="X10" s="1"/>
      <c r="Y10" s="1"/>
      <c r="Z10" s="1"/>
      <c r="AA10" s="1"/>
      <c r="AB10" s="1"/>
      <c r="AC10" s="1"/>
      <c r="AD10" s="1"/>
    </row>
    <row r="11" spans="1:30" ht="18" customHeight="1" x14ac:dyDescent="0.55000000000000004">
      <c r="A11" s="6"/>
      <c r="B11" s="49" t="s">
        <v>48</v>
      </c>
      <c r="C11" s="49" t="s">
        <v>47</v>
      </c>
      <c r="D11" s="40"/>
      <c r="E11" s="43"/>
      <c r="F11" s="53" t="s">
        <v>48</v>
      </c>
      <c r="G11" s="54" t="s">
        <v>47</v>
      </c>
      <c r="H11" s="46"/>
      <c r="I11" s="7"/>
      <c r="J11" s="1"/>
      <c r="K11" s="47" t="s">
        <v>98</v>
      </c>
      <c r="L11" s="2"/>
      <c r="M11" s="59"/>
      <c r="N11" s="47" t="s">
        <v>80</v>
      </c>
      <c r="O11" s="2"/>
      <c r="P11" s="2"/>
      <c r="Q11" s="2"/>
      <c r="R11" s="59"/>
      <c r="S11" s="1"/>
      <c r="T11" s="1"/>
      <c r="U11" s="1"/>
      <c r="V11" s="1"/>
      <c r="W11" s="1"/>
      <c r="X11" s="1"/>
      <c r="Y11" s="1"/>
      <c r="Z11" s="1"/>
      <c r="AA11" s="1"/>
      <c r="AB11" s="1"/>
      <c r="AC11" s="1"/>
      <c r="AD11" s="1"/>
    </row>
    <row r="12" spans="1:30" ht="14.4" customHeight="1" x14ac:dyDescent="0.55000000000000004">
      <c r="A12" s="6"/>
      <c r="B12" s="50">
        <v>1</v>
      </c>
      <c r="C12" s="51">
        <v>3</v>
      </c>
      <c r="D12" s="2"/>
      <c r="E12" s="44"/>
      <c r="F12" s="55">
        <v>1</v>
      </c>
      <c r="G12" s="54" t="s">
        <v>50</v>
      </c>
      <c r="H12" s="47"/>
      <c r="I12" s="7"/>
      <c r="J12" s="1"/>
      <c r="K12" s="47" t="s">
        <v>97</v>
      </c>
      <c r="L12" s="2"/>
      <c r="M12" s="59"/>
      <c r="N12" s="47" t="s">
        <v>81</v>
      </c>
      <c r="O12" s="2"/>
      <c r="P12" s="2"/>
      <c r="Q12" s="2"/>
      <c r="R12" s="59"/>
      <c r="S12" s="1"/>
      <c r="T12" s="1"/>
      <c r="U12" s="1"/>
      <c r="V12" s="1"/>
      <c r="W12" s="1"/>
      <c r="X12" s="1"/>
      <c r="Y12" s="1"/>
      <c r="Z12" s="1"/>
      <c r="AA12" s="1"/>
      <c r="AB12" s="1"/>
      <c r="AC12" s="1"/>
      <c r="AD12" s="1"/>
    </row>
    <row r="13" spans="1:30" ht="15.9" customHeight="1" x14ac:dyDescent="0.55000000000000004">
      <c r="A13" s="6"/>
      <c r="B13" s="50">
        <v>2</v>
      </c>
      <c r="C13" s="51">
        <v>5</v>
      </c>
      <c r="D13" s="2"/>
      <c r="E13" s="44"/>
      <c r="F13" s="55">
        <v>2</v>
      </c>
      <c r="G13" s="54" t="s">
        <v>50</v>
      </c>
      <c r="H13" s="47"/>
      <c r="I13" s="7"/>
      <c r="J13" s="1"/>
      <c r="K13" s="84" t="s">
        <v>68</v>
      </c>
      <c r="L13" s="2">
        <f>'1-Demand Worksheet'!O43</f>
        <v>0</v>
      </c>
      <c r="M13" s="59" t="s">
        <v>74</v>
      </c>
      <c r="N13" s="47" t="s">
        <v>82</v>
      </c>
      <c r="O13" s="2"/>
      <c r="P13" s="2"/>
      <c r="Q13" s="2"/>
      <c r="R13" s="59"/>
      <c r="S13" s="1"/>
      <c r="T13" s="1"/>
      <c r="U13" s="1"/>
      <c r="V13" s="1"/>
      <c r="W13" s="1"/>
      <c r="X13" s="1"/>
      <c r="Y13" s="1"/>
      <c r="Z13" s="1"/>
      <c r="AA13" s="1"/>
      <c r="AB13" s="1"/>
      <c r="AC13" s="1"/>
      <c r="AD13" s="1"/>
    </row>
    <row r="14" spans="1:30" ht="15.9" customHeight="1" x14ac:dyDescent="0.55000000000000004">
      <c r="A14" s="6"/>
      <c r="B14" s="50">
        <v>3</v>
      </c>
      <c r="C14" s="51">
        <v>6.5</v>
      </c>
      <c r="D14" s="2"/>
      <c r="E14" s="44"/>
      <c r="F14" s="55">
        <v>3</v>
      </c>
      <c r="G14" s="54" t="s">
        <v>50</v>
      </c>
      <c r="H14" s="47"/>
      <c r="I14" s="7"/>
      <c r="J14" s="1"/>
      <c r="K14" s="84" t="s">
        <v>69</v>
      </c>
      <c r="L14" s="2">
        <f>(-0.000014454357064018*(L9^2))+(0.181255719158561*(L9))+34.1629703954071</f>
        <v>34.1629703954071</v>
      </c>
      <c r="M14" s="59" t="s">
        <v>42</v>
      </c>
      <c r="N14" s="47" t="s">
        <v>83</v>
      </c>
      <c r="O14" s="2"/>
      <c r="P14" s="2"/>
      <c r="Q14" s="2"/>
      <c r="R14" s="59"/>
      <c r="S14" s="1"/>
      <c r="T14" s="1"/>
      <c r="U14" s="1"/>
      <c r="V14" s="1"/>
      <c r="W14" s="1"/>
      <c r="X14" s="1"/>
      <c r="Y14" s="1"/>
      <c r="Z14" s="1"/>
      <c r="AA14" s="1"/>
      <c r="AB14" s="1"/>
      <c r="AC14" s="1"/>
      <c r="AD14" s="1"/>
    </row>
    <row r="15" spans="1:30" ht="15.9" customHeight="1" x14ac:dyDescent="0.55000000000000004">
      <c r="A15" s="6"/>
      <c r="B15" s="50">
        <v>4</v>
      </c>
      <c r="C15" s="51">
        <v>8</v>
      </c>
      <c r="D15" s="2"/>
      <c r="E15" s="44"/>
      <c r="F15" s="55">
        <v>4</v>
      </c>
      <c r="G15" s="54" t="s">
        <v>50</v>
      </c>
      <c r="H15" s="47"/>
      <c r="I15" s="7"/>
      <c r="J15" s="1"/>
      <c r="K15" s="84"/>
      <c r="L15" s="2"/>
      <c r="M15" s="59"/>
      <c r="N15" s="47" t="s">
        <v>84</v>
      </c>
      <c r="O15" s="2"/>
      <c r="P15" s="2"/>
      <c r="Q15" s="2"/>
      <c r="R15" s="59"/>
      <c r="S15" s="1"/>
      <c r="T15" s="1"/>
      <c r="U15" s="1"/>
      <c r="V15" s="1"/>
      <c r="W15" s="1"/>
      <c r="X15" s="1"/>
      <c r="Y15" s="1"/>
      <c r="Z15" s="1"/>
      <c r="AA15" s="1"/>
      <c r="AB15" s="1"/>
      <c r="AC15" s="1"/>
      <c r="AD15" s="1"/>
    </row>
    <row r="16" spans="1:30" ht="9" customHeight="1" x14ac:dyDescent="0.55000000000000004">
      <c r="A16" s="6"/>
      <c r="B16" s="50">
        <v>5</v>
      </c>
      <c r="C16" s="51">
        <v>9.4</v>
      </c>
      <c r="D16" s="2"/>
      <c r="E16" s="44"/>
      <c r="F16" s="55">
        <v>5</v>
      </c>
      <c r="G16" s="56">
        <v>15</v>
      </c>
      <c r="H16" s="47"/>
      <c r="I16" s="7"/>
      <c r="J16" s="1"/>
      <c r="K16" s="47"/>
      <c r="L16" s="2"/>
      <c r="M16" s="59"/>
      <c r="N16" s="47"/>
      <c r="O16" s="2"/>
      <c r="P16" s="2"/>
      <c r="Q16" s="2"/>
      <c r="R16" s="59"/>
      <c r="S16" s="1"/>
      <c r="T16" s="1"/>
      <c r="U16" s="1"/>
      <c r="V16" s="1"/>
      <c r="W16" s="1"/>
      <c r="X16" s="1"/>
      <c r="Y16" s="1"/>
      <c r="Z16" s="1"/>
      <c r="AA16" s="1"/>
      <c r="AB16" s="1"/>
      <c r="AC16" s="1"/>
      <c r="AD16" s="1"/>
    </row>
    <row r="17" spans="1:30" ht="9" customHeight="1" x14ac:dyDescent="0.55000000000000004">
      <c r="A17" s="6"/>
      <c r="B17" s="50">
        <v>6</v>
      </c>
      <c r="C17" s="51">
        <v>10.7</v>
      </c>
      <c r="D17" s="2"/>
      <c r="E17" s="44"/>
      <c r="F17" s="55">
        <v>6</v>
      </c>
      <c r="G17" s="56">
        <v>17.399999999999999</v>
      </c>
      <c r="H17" s="47"/>
      <c r="I17" s="7"/>
      <c r="J17" s="1"/>
      <c r="K17" s="47"/>
      <c r="L17" s="2"/>
      <c r="M17" s="59"/>
      <c r="N17" s="47"/>
      <c r="O17" s="2"/>
      <c r="P17" s="2"/>
      <c r="Q17" s="2"/>
      <c r="R17" s="59"/>
      <c r="S17" s="1"/>
      <c r="T17" s="1"/>
      <c r="U17" s="1"/>
      <c r="V17" s="1"/>
      <c r="W17" s="1"/>
      <c r="X17" s="1"/>
      <c r="Y17" s="1"/>
      <c r="Z17" s="1"/>
      <c r="AA17" s="1"/>
      <c r="AB17" s="1"/>
      <c r="AC17" s="1"/>
      <c r="AD17" s="1"/>
    </row>
    <row r="18" spans="1:30" ht="9" customHeight="1" x14ac:dyDescent="0.55000000000000004">
      <c r="A18" s="6"/>
      <c r="B18" s="50">
        <v>7</v>
      </c>
      <c r="C18" s="51">
        <v>11.8</v>
      </c>
      <c r="D18" s="2"/>
      <c r="E18" s="44"/>
      <c r="F18" s="55">
        <v>7</v>
      </c>
      <c r="G18" s="56">
        <v>19.8</v>
      </c>
      <c r="H18" s="47"/>
      <c r="I18" s="7"/>
      <c r="J18" s="1"/>
      <c r="K18" s="85"/>
      <c r="L18" s="86"/>
      <c r="M18" s="87"/>
      <c r="N18" s="85"/>
      <c r="O18" s="86"/>
      <c r="P18" s="86"/>
      <c r="Q18" s="86"/>
      <c r="R18" s="87"/>
      <c r="S18" s="1"/>
      <c r="T18" s="1"/>
      <c r="U18" s="1"/>
      <c r="V18" s="1"/>
      <c r="W18" s="1"/>
      <c r="X18" s="1"/>
      <c r="Y18" s="1"/>
      <c r="Z18" s="1"/>
      <c r="AA18" s="1"/>
      <c r="AB18" s="1"/>
      <c r="AC18" s="1"/>
      <c r="AD18" s="1"/>
    </row>
    <row r="19" spans="1:30" ht="9" customHeight="1" x14ac:dyDescent="0.55000000000000004">
      <c r="A19" s="6"/>
      <c r="B19" s="50">
        <v>8</v>
      </c>
      <c r="C19" s="51">
        <v>12.8</v>
      </c>
      <c r="D19" s="2"/>
      <c r="E19" s="44"/>
      <c r="F19" s="55">
        <v>8</v>
      </c>
      <c r="G19" s="56">
        <v>22.2</v>
      </c>
      <c r="H19" s="47"/>
      <c r="I19" s="7"/>
      <c r="J19" s="1"/>
      <c r="K19" s="1"/>
      <c r="L19" s="1"/>
      <c r="M19" s="1"/>
      <c r="N19" s="1"/>
      <c r="O19" s="1"/>
      <c r="P19" s="1"/>
      <c r="Q19" s="1"/>
      <c r="R19" s="1"/>
      <c r="S19" s="1"/>
      <c r="T19" s="1"/>
      <c r="U19" s="1"/>
      <c r="V19" s="1"/>
      <c r="W19" s="1"/>
      <c r="X19" s="1"/>
      <c r="Y19" s="1"/>
      <c r="Z19" s="1"/>
      <c r="AA19" s="1"/>
      <c r="AB19" s="1"/>
      <c r="AC19" s="1"/>
      <c r="AD19" s="1"/>
    </row>
    <row r="20" spans="1:30" ht="9" customHeight="1" x14ac:dyDescent="0.55000000000000004">
      <c r="A20" s="6"/>
      <c r="B20" s="50">
        <v>9</v>
      </c>
      <c r="C20" s="51">
        <v>13.7</v>
      </c>
      <c r="D20" s="2"/>
      <c r="E20" s="44"/>
      <c r="F20" s="55">
        <v>9</v>
      </c>
      <c r="G20" s="56">
        <v>24.6</v>
      </c>
      <c r="H20" s="47"/>
      <c r="I20" s="7"/>
      <c r="J20" s="1"/>
      <c r="K20" s="1"/>
      <c r="L20" s="1"/>
      <c r="M20" s="1"/>
      <c r="N20" s="1"/>
      <c r="O20" s="1"/>
      <c r="P20" s="1"/>
      <c r="Q20" s="1"/>
      <c r="R20" s="1"/>
      <c r="S20" s="1"/>
      <c r="T20" s="1"/>
      <c r="U20" s="1"/>
      <c r="V20" s="1"/>
      <c r="W20" s="1"/>
      <c r="X20" s="1"/>
      <c r="Y20" s="1"/>
      <c r="Z20" s="1"/>
      <c r="AA20" s="1"/>
      <c r="AB20" s="1"/>
      <c r="AC20" s="1"/>
      <c r="AD20" s="1"/>
    </row>
    <row r="21" spans="1:30" ht="9" customHeight="1" x14ac:dyDescent="0.55000000000000004">
      <c r="A21" s="6"/>
      <c r="B21" s="50">
        <v>10</v>
      </c>
      <c r="C21" s="51">
        <v>14.6</v>
      </c>
      <c r="D21" s="2"/>
      <c r="E21" s="44"/>
      <c r="F21" s="55">
        <v>10</v>
      </c>
      <c r="G21" s="56">
        <v>27</v>
      </c>
      <c r="H21" s="47"/>
      <c r="I21" s="7"/>
      <c r="J21" s="1"/>
      <c r="K21" s="1"/>
      <c r="L21" s="1"/>
      <c r="M21" s="1"/>
      <c r="N21" s="1"/>
      <c r="O21" s="1"/>
      <c r="P21" s="1"/>
      <c r="Q21" s="1"/>
      <c r="R21" s="1"/>
      <c r="S21" s="1"/>
      <c r="T21" s="1"/>
      <c r="U21" s="1"/>
      <c r="V21" s="1"/>
      <c r="W21" s="1"/>
      <c r="X21" s="1"/>
      <c r="Y21" s="1"/>
      <c r="Z21" s="1"/>
      <c r="AA21" s="1"/>
      <c r="AB21" s="1"/>
      <c r="AC21" s="1"/>
      <c r="AD21" s="1"/>
    </row>
    <row r="22" spans="1:30" ht="9" customHeight="1" x14ac:dyDescent="0.55000000000000004">
      <c r="A22" s="6"/>
      <c r="B22" s="50">
        <v>11</v>
      </c>
      <c r="C22" s="51">
        <v>15.4</v>
      </c>
      <c r="D22" s="2"/>
      <c r="E22" s="44"/>
      <c r="F22" s="55">
        <v>11</v>
      </c>
      <c r="G22" s="56">
        <v>27.8</v>
      </c>
      <c r="H22" s="47"/>
      <c r="I22" s="7"/>
      <c r="J22" s="1"/>
      <c r="K22" s="1"/>
      <c r="L22" s="1"/>
      <c r="M22" s="1"/>
      <c r="N22" s="1"/>
      <c r="O22" s="1"/>
      <c r="P22" s="1"/>
      <c r="Q22" s="1"/>
      <c r="R22" s="1"/>
      <c r="S22" s="1"/>
      <c r="T22" s="1"/>
      <c r="U22" s="1"/>
      <c r="V22" s="1"/>
      <c r="W22" s="1"/>
      <c r="X22" s="1"/>
      <c r="Y22" s="1"/>
      <c r="Z22" s="1"/>
      <c r="AA22" s="1"/>
      <c r="AB22" s="1"/>
      <c r="AC22" s="1"/>
      <c r="AD22" s="1"/>
    </row>
    <row r="23" spans="1:30" ht="9" customHeight="1" x14ac:dyDescent="0.55000000000000004">
      <c r="A23" s="6"/>
      <c r="B23" s="50">
        <v>12</v>
      </c>
      <c r="C23" s="51">
        <v>16</v>
      </c>
      <c r="D23" s="2"/>
      <c r="E23" s="44"/>
      <c r="F23" s="55">
        <v>12</v>
      </c>
      <c r="G23" s="56">
        <v>28.6</v>
      </c>
      <c r="H23" s="47"/>
      <c r="I23" s="7"/>
      <c r="J23" s="1"/>
      <c r="K23" s="1"/>
      <c r="L23" s="1"/>
      <c r="M23" s="1"/>
      <c r="N23" s="1"/>
      <c r="O23" s="1"/>
      <c r="P23" s="1"/>
      <c r="Q23" s="1"/>
      <c r="R23" s="1"/>
      <c r="S23" s="1"/>
      <c r="T23" s="1"/>
      <c r="U23" s="1"/>
      <c r="V23" s="1"/>
      <c r="W23" s="1"/>
      <c r="X23" s="1"/>
      <c r="Y23" s="1"/>
      <c r="Z23" s="1"/>
      <c r="AA23" s="1"/>
      <c r="AB23" s="1"/>
      <c r="AC23" s="1"/>
      <c r="AD23" s="1"/>
    </row>
    <row r="24" spans="1:30" ht="9" customHeight="1" x14ac:dyDescent="0.55000000000000004">
      <c r="A24" s="6"/>
      <c r="B24" s="50">
        <v>13</v>
      </c>
      <c r="C24" s="51">
        <v>16.5</v>
      </c>
      <c r="D24" s="38"/>
      <c r="E24" s="44"/>
      <c r="F24" s="55">
        <v>13</v>
      </c>
      <c r="G24" s="56">
        <v>29.4</v>
      </c>
      <c r="H24" s="48"/>
      <c r="I24" s="7"/>
      <c r="J24" s="1"/>
      <c r="K24" s="1"/>
      <c r="L24" s="1"/>
      <c r="M24" s="1"/>
      <c r="N24" s="1"/>
      <c r="O24" s="1"/>
      <c r="P24" s="1"/>
      <c r="Q24" s="1"/>
      <c r="R24" s="1"/>
      <c r="S24" s="1"/>
      <c r="T24" s="1"/>
      <c r="U24" s="1"/>
      <c r="V24" s="1"/>
      <c r="W24" s="1"/>
      <c r="X24" s="1"/>
      <c r="Y24" s="1"/>
      <c r="Z24" s="1"/>
      <c r="AA24" s="1"/>
      <c r="AB24" s="1"/>
      <c r="AC24" s="1"/>
      <c r="AD24" s="1"/>
    </row>
    <row r="25" spans="1:30" ht="9" customHeight="1" x14ac:dyDescent="0.55000000000000004">
      <c r="A25" s="6"/>
      <c r="B25" s="50">
        <v>14</v>
      </c>
      <c r="C25" s="51">
        <v>17</v>
      </c>
      <c r="D25" s="38"/>
      <c r="E25" s="44"/>
      <c r="F25" s="55">
        <v>14</v>
      </c>
      <c r="G25" s="56">
        <v>30.2</v>
      </c>
      <c r="H25" s="48"/>
      <c r="I25" s="7"/>
      <c r="J25" s="1"/>
      <c r="K25" s="1"/>
      <c r="L25" s="1"/>
      <c r="M25" s="1"/>
      <c r="N25" s="1"/>
      <c r="O25" s="1"/>
      <c r="P25" s="1"/>
      <c r="Q25" s="1"/>
      <c r="R25" s="1"/>
      <c r="S25" s="1"/>
      <c r="T25" s="1"/>
      <c r="U25" s="1"/>
      <c r="V25" s="1"/>
      <c r="W25" s="1"/>
      <c r="X25" s="1"/>
      <c r="Y25" s="1"/>
      <c r="Z25" s="1"/>
      <c r="AA25" s="1"/>
      <c r="AB25" s="1"/>
      <c r="AC25" s="1"/>
      <c r="AD25" s="1"/>
    </row>
    <row r="26" spans="1:30" ht="9" customHeight="1" x14ac:dyDescent="0.55000000000000004">
      <c r="A26" s="6"/>
      <c r="B26" s="50">
        <v>15</v>
      </c>
      <c r="C26" s="51">
        <v>17.5</v>
      </c>
      <c r="D26" s="38"/>
      <c r="E26" s="44"/>
      <c r="F26" s="55">
        <v>15</v>
      </c>
      <c r="G26" s="56">
        <v>31</v>
      </c>
      <c r="H26" s="48"/>
      <c r="I26" s="7"/>
      <c r="J26" s="1"/>
      <c r="K26" s="1"/>
      <c r="L26" s="1"/>
      <c r="M26" s="1"/>
      <c r="N26" s="1"/>
      <c r="O26" s="1"/>
      <c r="P26" s="1"/>
      <c r="Q26" s="1"/>
      <c r="R26" s="1"/>
      <c r="S26" s="1"/>
      <c r="T26" s="1"/>
      <c r="U26" s="1"/>
      <c r="V26" s="1"/>
      <c r="W26" s="1"/>
      <c r="X26" s="1"/>
      <c r="Y26" s="1"/>
      <c r="Z26" s="1"/>
      <c r="AA26" s="1"/>
      <c r="AB26" s="1"/>
      <c r="AC26" s="1"/>
      <c r="AD26" s="1"/>
    </row>
    <row r="27" spans="1:30" ht="9" customHeight="1" x14ac:dyDescent="0.55000000000000004">
      <c r="A27" s="6"/>
      <c r="B27" s="50">
        <v>16</v>
      </c>
      <c r="C27" s="51">
        <v>18</v>
      </c>
      <c r="D27" s="38"/>
      <c r="E27" s="44"/>
      <c r="F27" s="55">
        <v>16</v>
      </c>
      <c r="G27" s="56">
        <v>31.8</v>
      </c>
      <c r="H27" s="48"/>
      <c r="I27" s="7"/>
      <c r="J27" s="1"/>
      <c r="K27" s="1"/>
      <c r="L27" s="1"/>
      <c r="M27" s="1"/>
      <c r="N27" s="1"/>
      <c r="O27" s="1"/>
      <c r="P27" s="1"/>
      <c r="Q27" s="1"/>
      <c r="R27" s="1"/>
      <c r="S27" s="1"/>
      <c r="T27" s="1"/>
      <c r="U27" s="1"/>
      <c r="V27" s="1"/>
      <c r="W27" s="1"/>
      <c r="X27" s="1"/>
      <c r="Y27" s="1"/>
      <c r="Z27" s="1"/>
      <c r="AA27" s="1"/>
      <c r="AB27" s="1"/>
      <c r="AC27" s="1"/>
      <c r="AD27" s="1"/>
    </row>
    <row r="28" spans="1:30" ht="9" customHeight="1" x14ac:dyDescent="0.55000000000000004">
      <c r="A28" s="6"/>
      <c r="B28" s="50">
        <v>17</v>
      </c>
      <c r="C28" s="51">
        <v>18.399999999999999</v>
      </c>
      <c r="D28" s="38"/>
      <c r="E28" s="41"/>
      <c r="F28" s="50">
        <v>17</v>
      </c>
      <c r="G28" s="56">
        <v>32.6</v>
      </c>
      <c r="H28" s="48"/>
      <c r="I28" s="7"/>
      <c r="J28" s="1"/>
      <c r="K28" s="1"/>
      <c r="L28" s="1"/>
      <c r="M28" s="1"/>
      <c r="N28" s="1"/>
      <c r="O28" s="1"/>
      <c r="P28" s="1"/>
      <c r="Q28" s="1"/>
      <c r="R28" s="1"/>
      <c r="S28" s="1"/>
      <c r="T28" s="1"/>
      <c r="U28" s="1"/>
      <c r="V28" s="1"/>
      <c r="W28" s="1"/>
      <c r="X28" s="1"/>
      <c r="Y28" s="1"/>
      <c r="Z28" s="1"/>
      <c r="AA28" s="1"/>
      <c r="AB28" s="1"/>
      <c r="AC28" s="1"/>
      <c r="AD28" s="1"/>
    </row>
    <row r="29" spans="1:30" ht="9" customHeight="1" x14ac:dyDescent="0.55000000000000004">
      <c r="A29" s="6"/>
      <c r="B29" s="50">
        <v>18</v>
      </c>
      <c r="C29" s="51">
        <v>18.8</v>
      </c>
      <c r="D29" s="38"/>
      <c r="E29" s="41"/>
      <c r="F29" s="50">
        <v>18</v>
      </c>
      <c r="G29" s="56">
        <v>33.4</v>
      </c>
      <c r="H29" s="48"/>
      <c r="I29" s="7"/>
      <c r="J29" s="1"/>
      <c r="K29" s="1"/>
      <c r="L29" s="1"/>
      <c r="M29" s="1"/>
      <c r="N29" s="1"/>
      <c r="O29" s="1"/>
      <c r="P29" s="1"/>
      <c r="Q29" s="1"/>
      <c r="R29" s="1"/>
      <c r="S29" s="1"/>
      <c r="T29" s="1"/>
      <c r="U29" s="1"/>
      <c r="V29" s="1"/>
      <c r="W29" s="1"/>
      <c r="X29" s="1"/>
      <c r="Y29" s="1"/>
      <c r="Z29" s="1"/>
      <c r="AA29" s="1"/>
      <c r="AB29" s="1"/>
      <c r="AC29" s="1"/>
      <c r="AD29" s="1"/>
    </row>
    <row r="30" spans="1:30" ht="9" customHeight="1" x14ac:dyDescent="0.55000000000000004">
      <c r="A30" s="6"/>
      <c r="B30" s="50">
        <v>19</v>
      </c>
      <c r="C30" s="51">
        <v>19.2</v>
      </c>
      <c r="D30" s="38"/>
      <c r="E30" s="41"/>
      <c r="F30" s="50">
        <v>19</v>
      </c>
      <c r="G30" s="56">
        <v>34.200000000000003</v>
      </c>
      <c r="H30" s="48"/>
      <c r="I30" s="7"/>
      <c r="J30" s="1"/>
      <c r="K30" s="1"/>
      <c r="L30" s="1"/>
      <c r="M30" s="1"/>
      <c r="N30" s="1"/>
      <c r="O30" s="1"/>
      <c r="P30" s="1"/>
      <c r="Q30" s="1"/>
      <c r="R30" s="1"/>
      <c r="S30" s="1"/>
      <c r="T30" s="1"/>
      <c r="U30" s="1"/>
      <c r="V30" s="1"/>
      <c r="W30" s="1"/>
      <c r="X30" s="1"/>
      <c r="Y30" s="1"/>
      <c r="Z30" s="1"/>
      <c r="AA30" s="1"/>
      <c r="AB30" s="1"/>
      <c r="AC30" s="1"/>
      <c r="AD30" s="1"/>
    </row>
    <row r="31" spans="1:30" ht="9" customHeight="1" x14ac:dyDescent="0.55000000000000004">
      <c r="A31" s="6"/>
      <c r="B31" s="50">
        <v>20</v>
      </c>
      <c r="C31" s="51">
        <v>19.600000000000001</v>
      </c>
      <c r="D31" s="38"/>
      <c r="E31" s="41"/>
      <c r="F31" s="50">
        <v>20</v>
      </c>
      <c r="G31" s="56">
        <v>35</v>
      </c>
      <c r="H31" s="48"/>
      <c r="I31" s="7"/>
      <c r="J31" s="1"/>
      <c r="K31" s="1"/>
      <c r="L31" s="1"/>
      <c r="M31" s="1"/>
      <c r="N31" s="1"/>
      <c r="O31" s="1"/>
      <c r="P31" s="1"/>
      <c r="Q31" s="1"/>
      <c r="R31" s="1"/>
      <c r="S31" s="1"/>
      <c r="T31" s="1"/>
      <c r="U31" s="1"/>
      <c r="V31" s="1"/>
      <c r="W31" s="1"/>
      <c r="X31" s="1"/>
      <c r="Y31" s="1"/>
      <c r="Z31" s="1"/>
      <c r="AA31" s="1"/>
      <c r="AB31" s="1"/>
      <c r="AC31" s="1"/>
      <c r="AD31" s="1"/>
    </row>
    <row r="32" spans="1:30" ht="9" customHeight="1" x14ac:dyDescent="0.55000000000000004">
      <c r="A32" s="6"/>
      <c r="B32" s="50">
        <v>25</v>
      </c>
      <c r="C32" s="51">
        <v>21.5</v>
      </c>
      <c r="D32" s="38"/>
      <c r="E32" s="41"/>
      <c r="F32" s="50">
        <v>25</v>
      </c>
      <c r="G32" s="56">
        <v>38</v>
      </c>
      <c r="H32" s="48"/>
      <c r="I32" s="7"/>
      <c r="J32" s="1"/>
      <c r="K32" s="1"/>
      <c r="L32" s="1"/>
      <c r="M32" s="1"/>
      <c r="N32" s="1"/>
      <c r="O32" s="1"/>
      <c r="P32" s="1"/>
      <c r="Q32" s="1"/>
      <c r="R32" s="1"/>
      <c r="S32" s="1"/>
      <c r="T32" s="1"/>
      <c r="U32" s="1"/>
      <c r="V32" s="1"/>
      <c r="W32" s="1"/>
      <c r="X32" s="1"/>
      <c r="Y32" s="1"/>
      <c r="Z32" s="1"/>
      <c r="AA32" s="1"/>
      <c r="AB32" s="1"/>
      <c r="AC32" s="1"/>
      <c r="AD32" s="1"/>
    </row>
    <row r="33" spans="1:30" ht="9" customHeight="1" x14ac:dyDescent="0.55000000000000004">
      <c r="A33" s="6"/>
      <c r="B33" s="50">
        <v>30</v>
      </c>
      <c r="C33" s="51">
        <v>23.3</v>
      </c>
      <c r="D33" s="2"/>
      <c r="E33" s="2"/>
      <c r="F33" s="50">
        <v>30</v>
      </c>
      <c r="G33" s="51">
        <v>42</v>
      </c>
      <c r="H33" s="2"/>
      <c r="I33" s="7"/>
      <c r="J33" s="1"/>
      <c r="K33" s="1"/>
      <c r="L33" s="1"/>
      <c r="M33" s="1"/>
      <c r="N33" s="1"/>
      <c r="O33" s="1"/>
      <c r="P33" s="1"/>
      <c r="Q33" s="1"/>
      <c r="R33" s="1"/>
      <c r="S33" s="1"/>
      <c r="T33" s="1"/>
      <c r="U33" s="1"/>
      <c r="V33" s="1"/>
      <c r="W33" s="1"/>
      <c r="X33" s="1"/>
      <c r="Y33" s="1"/>
      <c r="Z33" s="1"/>
      <c r="AA33" s="1"/>
      <c r="AB33" s="1"/>
      <c r="AC33" s="1"/>
      <c r="AD33" s="1"/>
    </row>
    <row r="34" spans="1:30" ht="9" customHeight="1" x14ac:dyDescent="0.55000000000000004">
      <c r="A34" s="6"/>
      <c r="B34" s="50">
        <v>35</v>
      </c>
      <c r="C34" s="51">
        <v>24.9</v>
      </c>
      <c r="D34" s="2"/>
      <c r="E34" s="2"/>
      <c r="F34" s="50">
        <v>35</v>
      </c>
      <c r="G34" s="51">
        <v>44</v>
      </c>
      <c r="H34" s="2"/>
      <c r="I34" s="7"/>
      <c r="J34" s="1"/>
      <c r="K34" s="1"/>
      <c r="L34" s="1"/>
      <c r="M34" s="1"/>
      <c r="N34" s="1"/>
      <c r="O34" s="1"/>
      <c r="P34" s="1"/>
      <c r="Q34" s="1"/>
      <c r="R34" s="1"/>
      <c r="S34" s="1"/>
      <c r="T34" s="1"/>
      <c r="U34" s="1"/>
      <c r="V34" s="1"/>
      <c r="W34" s="1"/>
      <c r="X34" s="1"/>
      <c r="Y34" s="1"/>
      <c r="Z34" s="1"/>
      <c r="AA34" s="1"/>
      <c r="AB34" s="1"/>
      <c r="AC34" s="1"/>
      <c r="AD34" s="1"/>
    </row>
    <row r="35" spans="1:30" ht="9" customHeight="1" x14ac:dyDescent="0.55000000000000004">
      <c r="A35" s="6"/>
      <c r="B35" s="50">
        <v>40</v>
      </c>
      <c r="C35" s="51">
        <v>26.3</v>
      </c>
      <c r="D35" s="2"/>
      <c r="E35" s="2"/>
      <c r="F35" s="50">
        <v>40</v>
      </c>
      <c r="G35" s="51">
        <v>46</v>
      </c>
      <c r="H35" s="2"/>
      <c r="I35" s="7"/>
      <c r="J35" s="1"/>
      <c r="K35" s="1"/>
      <c r="L35" s="1"/>
      <c r="M35" s="1"/>
      <c r="N35" s="1"/>
      <c r="O35" s="1"/>
      <c r="P35" s="1"/>
      <c r="Q35" s="1"/>
      <c r="R35" s="1"/>
      <c r="S35" s="1"/>
      <c r="T35" s="1"/>
      <c r="U35" s="1"/>
      <c r="V35" s="1"/>
      <c r="W35" s="1"/>
      <c r="X35" s="1"/>
      <c r="Y35" s="1"/>
      <c r="Z35" s="1"/>
      <c r="AA35" s="1"/>
      <c r="AB35" s="1"/>
      <c r="AC35" s="1"/>
      <c r="AD35" s="1"/>
    </row>
    <row r="36" spans="1:30" ht="9" customHeight="1" x14ac:dyDescent="0.55000000000000004">
      <c r="A36" s="6"/>
      <c r="B36" s="50">
        <v>45</v>
      </c>
      <c r="C36" s="51">
        <v>27.7</v>
      </c>
      <c r="D36" s="2"/>
      <c r="E36" s="2"/>
      <c r="F36" s="50">
        <v>45</v>
      </c>
      <c r="G36" s="51">
        <v>48</v>
      </c>
      <c r="H36" s="2"/>
      <c r="I36" s="7"/>
      <c r="J36" s="1"/>
      <c r="K36" s="1"/>
      <c r="L36" s="1"/>
      <c r="M36" s="1"/>
      <c r="N36" s="1"/>
      <c r="O36" s="1"/>
      <c r="P36" s="1"/>
      <c r="Q36" s="1"/>
      <c r="R36" s="1"/>
      <c r="S36" s="1"/>
      <c r="T36" s="1"/>
      <c r="U36" s="1"/>
      <c r="V36" s="1"/>
      <c r="W36" s="1"/>
      <c r="X36" s="1"/>
      <c r="Y36" s="1"/>
      <c r="Z36" s="1"/>
      <c r="AA36" s="1"/>
      <c r="AB36" s="1"/>
      <c r="AC36" s="1"/>
      <c r="AD36" s="1"/>
    </row>
    <row r="37" spans="1:30" ht="9" customHeight="1" x14ac:dyDescent="0.55000000000000004">
      <c r="A37" s="6"/>
      <c r="B37" s="50">
        <v>50</v>
      </c>
      <c r="C37" s="51">
        <v>29.1</v>
      </c>
      <c r="D37" s="2"/>
      <c r="E37" s="2"/>
      <c r="F37" s="50">
        <v>50</v>
      </c>
      <c r="G37" s="51">
        <v>50</v>
      </c>
      <c r="H37" s="2"/>
      <c r="I37" s="7"/>
      <c r="J37" s="1"/>
      <c r="K37" s="1"/>
      <c r="L37" s="1"/>
      <c r="M37" s="1"/>
      <c r="N37" s="1"/>
      <c r="O37" s="1"/>
      <c r="P37" s="1"/>
      <c r="Q37" s="1"/>
      <c r="R37" s="1"/>
      <c r="S37" s="1"/>
      <c r="T37" s="1"/>
      <c r="U37" s="1"/>
      <c r="V37" s="1"/>
      <c r="W37" s="1"/>
      <c r="X37" s="1"/>
      <c r="Y37" s="1"/>
      <c r="Z37" s="1"/>
      <c r="AA37" s="1"/>
      <c r="AB37" s="1"/>
      <c r="AC37" s="1"/>
      <c r="AD37" s="1"/>
    </row>
    <row r="38" spans="1:30" ht="9" customHeight="1" x14ac:dyDescent="0.55000000000000004">
      <c r="A38" s="6"/>
      <c r="B38" s="50">
        <v>60</v>
      </c>
      <c r="C38" s="51">
        <v>32</v>
      </c>
      <c r="D38" s="2"/>
      <c r="E38" s="2"/>
      <c r="F38" s="50">
        <v>60</v>
      </c>
      <c r="G38" s="51">
        <v>54</v>
      </c>
      <c r="H38" s="2"/>
      <c r="I38" s="7"/>
      <c r="J38" s="1"/>
      <c r="K38" s="1"/>
      <c r="L38" s="1"/>
      <c r="M38" s="1"/>
      <c r="N38" s="1"/>
      <c r="O38" s="1"/>
      <c r="P38" s="1"/>
      <c r="Q38" s="1"/>
      <c r="R38" s="1"/>
      <c r="S38" s="1"/>
      <c r="T38" s="1"/>
      <c r="U38" s="1"/>
      <c r="V38" s="1"/>
      <c r="W38" s="1"/>
      <c r="X38" s="1"/>
      <c r="Y38" s="1"/>
      <c r="Z38" s="1"/>
      <c r="AA38" s="1"/>
      <c r="AB38" s="1"/>
      <c r="AC38" s="1"/>
      <c r="AD38" s="1"/>
    </row>
    <row r="39" spans="1:30" ht="9" customHeight="1" x14ac:dyDescent="0.55000000000000004">
      <c r="A39" s="6"/>
      <c r="B39" s="50">
        <v>70</v>
      </c>
      <c r="C39" s="51">
        <v>35</v>
      </c>
      <c r="D39" s="2"/>
      <c r="E39" s="2"/>
      <c r="F39" s="50">
        <v>70</v>
      </c>
      <c r="G39" s="51">
        <v>58</v>
      </c>
      <c r="H39" s="2"/>
      <c r="I39" s="7"/>
      <c r="J39" s="1"/>
      <c r="K39" s="1"/>
      <c r="L39" s="1"/>
      <c r="M39" s="1"/>
      <c r="N39" s="1"/>
      <c r="O39" s="1"/>
      <c r="P39" s="1"/>
      <c r="Q39" s="1"/>
      <c r="R39" s="1"/>
      <c r="S39" s="1"/>
      <c r="T39" s="1"/>
      <c r="U39" s="1"/>
      <c r="V39" s="1"/>
      <c r="W39" s="1"/>
      <c r="X39" s="1"/>
      <c r="Y39" s="1"/>
      <c r="Z39" s="1"/>
      <c r="AA39" s="1"/>
      <c r="AB39" s="1"/>
      <c r="AC39" s="1"/>
      <c r="AD39" s="1"/>
    </row>
    <row r="40" spans="1:30" ht="9" customHeight="1" x14ac:dyDescent="0.55000000000000004">
      <c r="A40" s="6"/>
      <c r="B40" s="50">
        <v>80</v>
      </c>
      <c r="C40" s="51">
        <v>38</v>
      </c>
      <c r="D40" s="2"/>
      <c r="E40" s="2"/>
      <c r="F40" s="50">
        <v>80</v>
      </c>
      <c r="G40" s="51">
        <v>61.2</v>
      </c>
      <c r="H40" s="2"/>
      <c r="I40" s="7"/>
      <c r="J40" s="1"/>
      <c r="K40" s="1"/>
      <c r="L40" s="1"/>
      <c r="M40" s="1"/>
      <c r="N40" s="1"/>
      <c r="O40" s="1"/>
      <c r="P40" s="1"/>
      <c r="Q40" s="1"/>
      <c r="R40" s="1"/>
      <c r="S40" s="1"/>
      <c r="T40" s="1"/>
      <c r="U40" s="1"/>
      <c r="V40" s="1"/>
      <c r="W40" s="1"/>
      <c r="X40" s="1"/>
      <c r="Y40" s="1"/>
      <c r="Z40" s="1"/>
      <c r="AA40" s="1"/>
      <c r="AB40" s="1"/>
      <c r="AC40" s="1"/>
      <c r="AD40" s="1"/>
    </row>
    <row r="41" spans="1:30" ht="9" customHeight="1" x14ac:dyDescent="0.55000000000000004">
      <c r="A41" s="6"/>
      <c r="B41" s="50">
        <v>90</v>
      </c>
      <c r="C41" s="51">
        <v>41</v>
      </c>
      <c r="D41" s="2"/>
      <c r="E41" s="2"/>
      <c r="F41" s="50">
        <v>90</v>
      </c>
      <c r="G41" s="51">
        <v>64.3</v>
      </c>
      <c r="H41" s="2"/>
      <c r="I41" s="7"/>
      <c r="J41" s="1"/>
      <c r="K41" s="1"/>
      <c r="L41" s="1"/>
      <c r="M41" s="1"/>
      <c r="N41" s="1"/>
      <c r="O41" s="1"/>
      <c r="P41" s="1"/>
      <c r="Q41" s="1"/>
      <c r="R41" s="1"/>
      <c r="S41" s="1"/>
      <c r="T41" s="1"/>
      <c r="U41" s="1"/>
      <c r="V41" s="1"/>
      <c r="W41" s="1"/>
      <c r="X41" s="1"/>
      <c r="Y41" s="1"/>
      <c r="Z41" s="1"/>
      <c r="AA41" s="1"/>
      <c r="AB41" s="1"/>
      <c r="AC41" s="1"/>
      <c r="AD41" s="1"/>
    </row>
    <row r="42" spans="1:30" ht="9" customHeight="1" x14ac:dyDescent="0.55000000000000004">
      <c r="A42" s="6"/>
      <c r="B42" s="50">
        <v>100</v>
      </c>
      <c r="C42" s="51">
        <v>43.5</v>
      </c>
      <c r="D42" s="2"/>
      <c r="E42" s="2"/>
      <c r="F42" s="50">
        <v>100</v>
      </c>
      <c r="G42" s="51">
        <v>67.5</v>
      </c>
      <c r="H42" s="2"/>
      <c r="I42" s="7"/>
      <c r="J42" s="1"/>
      <c r="K42" s="1"/>
      <c r="L42" s="1"/>
      <c r="M42" s="1"/>
      <c r="N42" s="1"/>
      <c r="O42" s="1"/>
      <c r="P42" s="1"/>
      <c r="Q42" s="1"/>
      <c r="R42" s="1"/>
      <c r="S42" s="1"/>
      <c r="T42" s="1"/>
      <c r="U42" s="1"/>
      <c r="V42" s="1"/>
      <c r="W42" s="1"/>
      <c r="X42" s="1"/>
      <c r="Y42" s="1"/>
      <c r="Z42" s="1"/>
      <c r="AA42" s="1"/>
      <c r="AB42" s="1"/>
      <c r="AC42" s="1"/>
      <c r="AD42" s="1"/>
    </row>
    <row r="43" spans="1:30" ht="9" customHeight="1" x14ac:dyDescent="0.55000000000000004">
      <c r="A43" s="6"/>
      <c r="B43" s="50">
        <v>120</v>
      </c>
      <c r="C43" s="51">
        <v>48</v>
      </c>
      <c r="D43" s="2"/>
      <c r="E43" s="2"/>
      <c r="F43" s="50">
        <v>120</v>
      </c>
      <c r="G43" s="51">
        <v>73</v>
      </c>
      <c r="H43" s="2"/>
      <c r="I43" s="7"/>
      <c r="J43" s="1"/>
      <c r="K43" s="1"/>
      <c r="L43" s="1"/>
      <c r="M43" s="1"/>
      <c r="N43" s="1"/>
      <c r="O43" s="1"/>
      <c r="P43" s="1"/>
      <c r="Q43" s="1"/>
      <c r="R43" s="1"/>
      <c r="S43" s="1"/>
      <c r="T43" s="1"/>
      <c r="U43" s="1"/>
      <c r="V43" s="1"/>
      <c r="W43" s="1"/>
      <c r="X43" s="1"/>
      <c r="Y43" s="1"/>
      <c r="Z43" s="1"/>
      <c r="AA43" s="1"/>
      <c r="AB43" s="1"/>
      <c r="AC43" s="1"/>
      <c r="AD43" s="1"/>
    </row>
    <row r="44" spans="1:30" ht="9" customHeight="1" x14ac:dyDescent="0.55000000000000004">
      <c r="A44" s="6"/>
      <c r="B44" s="50">
        <v>140</v>
      </c>
      <c r="C44" s="51">
        <v>52.5</v>
      </c>
      <c r="D44" s="2"/>
      <c r="E44" s="2"/>
      <c r="F44" s="50">
        <v>140</v>
      </c>
      <c r="G44" s="51">
        <v>77</v>
      </c>
      <c r="H44" s="2"/>
      <c r="I44" s="7"/>
      <c r="J44" s="1"/>
      <c r="K44" s="1"/>
      <c r="L44" s="1"/>
      <c r="M44" s="1"/>
      <c r="N44" s="1"/>
      <c r="O44" s="1"/>
      <c r="P44" s="1"/>
      <c r="Q44" s="1"/>
      <c r="R44" s="1"/>
      <c r="S44" s="1"/>
      <c r="T44" s="1"/>
      <c r="U44" s="1"/>
      <c r="V44" s="1"/>
      <c r="W44" s="1"/>
      <c r="X44" s="1"/>
      <c r="Y44" s="1"/>
      <c r="Z44" s="1"/>
      <c r="AA44" s="1"/>
      <c r="AB44" s="1"/>
      <c r="AC44" s="1"/>
      <c r="AD44" s="1"/>
    </row>
    <row r="45" spans="1:30" ht="9" customHeight="1" x14ac:dyDescent="0.55000000000000004">
      <c r="A45" s="6"/>
      <c r="B45" s="50">
        <v>160</v>
      </c>
      <c r="C45" s="51">
        <v>57</v>
      </c>
      <c r="D45" s="2"/>
      <c r="E45" s="2"/>
      <c r="F45" s="50">
        <v>160</v>
      </c>
      <c r="G45" s="51">
        <v>81</v>
      </c>
      <c r="H45" s="2"/>
      <c r="I45" s="7"/>
      <c r="J45" s="1"/>
      <c r="K45" s="1"/>
      <c r="L45" s="1"/>
      <c r="M45" s="1"/>
      <c r="N45" s="1"/>
      <c r="O45" s="1"/>
      <c r="P45" s="1"/>
      <c r="Q45" s="1"/>
      <c r="R45" s="1"/>
      <c r="S45" s="1"/>
      <c r="T45" s="1"/>
      <c r="U45" s="1"/>
      <c r="V45" s="1"/>
      <c r="W45" s="1"/>
      <c r="X45" s="1"/>
      <c r="Y45" s="1"/>
      <c r="Z45" s="1"/>
      <c r="AA45" s="1"/>
      <c r="AB45" s="1"/>
      <c r="AC45" s="1"/>
      <c r="AD45" s="1"/>
    </row>
    <row r="46" spans="1:30" ht="9" customHeight="1" x14ac:dyDescent="0.55000000000000004">
      <c r="A46" s="6"/>
      <c r="B46" s="50">
        <v>180</v>
      </c>
      <c r="C46" s="51">
        <v>61</v>
      </c>
      <c r="D46" s="2"/>
      <c r="E46" s="2"/>
      <c r="F46" s="50">
        <v>180</v>
      </c>
      <c r="G46" s="51">
        <v>85.5</v>
      </c>
      <c r="H46" s="2"/>
      <c r="I46" s="7"/>
      <c r="J46" s="1"/>
      <c r="K46" s="1"/>
      <c r="L46" s="1"/>
      <c r="M46" s="1"/>
      <c r="N46" s="1"/>
      <c r="O46" s="1"/>
      <c r="P46" s="1"/>
      <c r="Q46" s="1"/>
      <c r="R46" s="1"/>
      <c r="S46" s="1"/>
      <c r="T46" s="1"/>
      <c r="U46" s="1"/>
      <c r="V46" s="1"/>
      <c r="W46" s="1"/>
      <c r="X46" s="1"/>
      <c r="Y46" s="1"/>
      <c r="Z46" s="1"/>
      <c r="AA46" s="1"/>
      <c r="AB46" s="1"/>
      <c r="AC46" s="1"/>
      <c r="AD46" s="1"/>
    </row>
    <row r="47" spans="1:30" ht="9" customHeight="1" x14ac:dyDescent="0.55000000000000004">
      <c r="A47" s="6"/>
      <c r="B47" s="50">
        <v>200</v>
      </c>
      <c r="C47" s="51">
        <v>65</v>
      </c>
      <c r="D47" s="1"/>
      <c r="E47" s="1"/>
      <c r="F47" s="50">
        <v>200</v>
      </c>
      <c r="G47" s="51">
        <v>90</v>
      </c>
      <c r="H47" s="1"/>
      <c r="I47" s="7"/>
      <c r="J47" s="1"/>
      <c r="K47" s="1"/>
      <c r="L47" s="1"/>
      <c r="M47" s="1"/>
      <c r="N47" s="1"/>
      <c r="O47" s="1"/>
      <c r="P47" s="1"/>
      <c r="Q47" s="1"/>
      <c r="R47" s="1"/>
      <c r="S47" s="1"/>
      <c r="T47" s="1"/>
      <c r="U47" s="1"/>
      <c r="V47" s="1"/>
      <c r="W47" s="1"/>
      <c r="X47" s="1"/>
      <c r="Y47" s="1"/>
      <c r="Z47" s="1"/>
      <c r="AA47" s="1"/>
      <c r="AB47" s="1"/>
      <c r="AC47" s="1"/>
      <c r="AD47" s="1"/>
    </row>
    <row r="48" spans="1:30" ht="9" customHeight="1" x14ac:dyDescent="0.55000000000000004">
      <c r="A48" s="6"/>
      <c r="B48" s="50">
        <v>225</v>
      </c>
      <c r="C48" s="51">
        <v>70</v>
      </c>
      <c r="D48" s="1"/>
      <c r="E48" s="1"/>
      <c r="F48" s="50">
        <v>225</v>
      </c>
      <c r="G48" s="51">
        <v>95.5</v>
      </c>
      <c r="H48" s="1"/>
      <c r="I48" s="7"/>
      <c r="J48" s="1"/>
      <c r="K48" s="1"/>
      <c r="L48" s="1"/>
      <c r="M48" s="1"/>
      <c r="N48" s="1"/>
      <c r="O48" s="1"/>
      <c r="P48" s="1"/>
      <c r="Q48" s="1"/>
      <c r="R48" s="1"/>
      <c r="S48" s="1"/>
      <c r="T48" s="1"/>
      <c r="U48" s="1"/>
      <c r="V48" s="1"/>
      <c r="W48" s="1"/>
      <c r="X48" s="1"/>
      <c r="Y48" s="1"/>
      <c r="Z48" s="1"/>
      <c r="AA48" s="1"/>
      <c r="AB48" s="1"/>
      <c r="AC48" s="1"/>
      <c r="AD48" s="1"/>
    </row>
    <row r="49" spans="1:30" ht="9" customHeight="1" x14ac:dyDescent="0.55000000000000004">
      <c r="A49" s="6"/>
      <c r="B49" s="50">
        <v>250</v>
      </c>
      <c r="C49" s="51">
        <v>75</v>
      </c>
      <c r="D49" s="1"/>
      <c r="E49" s="1"/>
      <c r="F49" s="50">
        <v>250</v>
      </c>
      <c r="G49" s="51">
        <v>101</v>
      </c>
      <c r="H49" s="1"/>
      <c r="I49" s="7"/>
      <c r="J49" s="1"/>
      <c r="K49" s="1"/>
      <c r="L49" s="1"/>
      <c r="M49" s="1"/>
      <c r="N49" s="1"/>
      <c r="O49" s="1"/>
      <c r="P49" s="1"/>
      <c r="Q49" s="1"/>
      <c r="R49" s="1"/>
      <c r="S49" s="1"/>
      <c r="T49" s="1"/>
      <c r="U49" s="1"/>
      <c r="V49" s="1"/>
      <c r="W49" s="1"/>
      <c r="X49" s="1"/>
      <c r="Y49" s="1"/>
      <c r="Z49" s="1"/>
      <c r="AA49" s="1"/>
      <c r="AB49" s="1"/>
      <c r="AC49" s="1"/>
      <c r="AD49" s="1"/>
    </row>
    <row r="50" spans="1:30" ht="9" customHeight="1" x14ac:dyDescent="0.55000000000000004">
      <c r="A50" s="6"/>
      <c r="B50" s="50">
        <v>275</v>
      </c>
      <c r="C50" s="51">
        <v>80</v>
      </c>
      <c r="D50" s="1"/>
      <c r="E50" s="1"/>
      <c r="F50" s="50">
        <v>275</v>
      </c>
      <c r="G50" s="51">
        <v>104.5</v>
      </c>
      <c r="H50" s="1"/>
      <c r="I50" s="7"/>
      <c r="J50" s="1"/>
      <c r="K50" s="1"/>
      <c r="L50" s="1"/>
      <c r="M50" s="1"/>
      <c r="N50" s="1"/>
      <c r="O50" s="1"/>
      <c r="P50" s="1"/>
      <c r="Q50" s="1"/>
      <c r="R50" s="1"/>
      <c r="S50" s="1"/>
      <c r="T50" s="1"/>
      <c r="U50" s="1"/>
      <c r="V50" s="1"/>
      <c r="W50" s="1"/>
      <c r="X50" s="1"/>
      <c r="Y50" s="1"/>
      <c r="Z50" s="1"/>
      <c r="AA50" s="1"/>
      <c r="AB50" s="1"/>
      <c r="AC50" s="1"/>
      <c r="AD50" s="1"/>
    </row>
    <row r="51" spans="1:30" ht="9" customHeight="1" x14ac:dyDescent="0.55000000000000004">
      <c r="A51" s="6"/>
      <c r="B51" s="50">
        <v>300</v>
      </c>
      <c r="C51" s="51">
        <v>85</v>
      </c>
      <c r="D51" s="1"/>
      <c r="E51" s="1"/>
      <c r="F51" s="50">
        <v>300</v>
      </c>
      <c r="G51" s="51">
        <v>108</v>
      </c>
      <c r="H51" s="1"/>
      <c r="I51" s="7"/>
      <c r="J51" s="1"/>
      <c r="K51" s="1"/>
      <c r="L51" s="1"/>
      <c r="M51" s="1"/>
      <c r="N51" s="1"/>
      <c r="O51" s="1"/>
      <c r="P51" s="1"/>
      <c r="Q51" s="1"/>
      <c r="R51" s="1"/>
      <c r="S51" s="1"/>
      <c r="T51" s="1"/>
      <c r="U51" s="1"/>
      <c r="V51" s="1"/>
      <c r="W51" s="1"/>
      <c r="X51" s="1"/>
      <c r="Y51" s="1"/>
      <c r="Z51" s="1"/>
      <c r="AA51" s="1"/>
      <c r="AB51" s="1"/>
      <c r="AC51" s="1"/>
      <c r="AD51" s="1"/>
    </row>
    <row r="52" spans="1:30" ht="9" customHeight="1" x14ac:dyDescent="0.55000000000000004">
      <c r="A52" s="6"/>
      <c r="B52" s="50">
        <v>400</v>
      </c>
      <c r="C52" s="51">
        <v>105</v>
      </c>
      <c r="D52" s="1"/>
      <c r="E52" s="1"/>
      <c r="F52" s="50">
        <v>400</v>
      </c>
      <c r="G52" s="51">
        <v>127</v>
      </c>
      <c r="H52" s="1"/>
      <c r="I52" s="7"/>
      <c r="J52" s="1"/>
      <c r="K52" s="1"/>
      <c r="L52" s="1"/>
      <c r="M52" s="1"/>
      <c r="N52" s="1"/>
      <c r="O52" s="1"/>
      <c r="P52" s="1"/>
      <c r="Q52" s="1"/>
      <c r="R52" s="1"/>
      <c r="S52" s="1"/>
      <c r="T52" s="1"/>
      <c r="U52" s="1"/>
      <c r="V52" s="1"/>
      <c r="W52" s="1"/>
      <c r="X52" s="1"/>
      <c r="Y52" s="1"/>
      <c r="Z52" s="1"/>
      <c r="AA52" s="1"/>
      <c r="AB52" s="1"/>
      <c r="AC52" s="1"/>
      <c r="AD52" s="1"/>
    </row>
    <row r="53" spans="1:30" ht="9" customHeight="1" x14ac:dyDescent="0.55000000000000004">
      <c r="A53" s="6"/>
      <c r="B53" s="50">
        <v>500</v>
      </c>
      <c r="C53" s="51">
        <v>124</v>
      </c>
      <c r="D53" s="1"/>
      <c r="E53" s="1"/>
      <c r="F53" s="50">
        <v>500</v>
      </c>
      <c r="G53" s="51">
        <v>143</v>
      </c>
      <c r="H53" s="1"/>
      <c r="I53" s="7"/>
      <c r="J53" s="1"/>
      <c r="K53" s="1"/>
      <c r="L53" s="1"/>
      <c r="M53" s="1"/>
      <c r="N53" s="1"/>
      <c r="O53" s="1"/>
      <c r="P53" s="1"/>
      <c r="Q53" s="1"/>
      <c r="R53" s="1"/>
      <c r="S53" s="1"/>
      <c r="T53" s="1"/>
      <c r="U53" s="1"/>
      <c r="V53" s="1"/>
      <c r="W53" s="1"/>
      <c r="X53" s="1"/>
      <c r="Y53" s="1"/>
      <c r="Z53" s="1"/>
      <c r="AA53" s="1"/>
      <c r="AB53" s="1"/>
      <c r="AC53" s="1"/>
      <c r="AD53" s="1"/>
    </row>
    <row r="54" spans="1:30" ht="9" customHeight="1" x14ac:dyDescent="0.55000000000000004">
      <c r="A54" s="6"/>
      <c r="B54" s="50">
        <v>750</v>
      </c>
      <c r="C54" s="51">
        <v>170</v>
      </c>
      <c r="D54" s="1"/>
      <c r="E54" s="1"/>
      <c r="F54" s="50">
        <v>750</v>
      </c>
      <c r="G54" s="51">
        <v>177</v>
      </c>
      <c r="H54" s="1"/>
      <c r="I54" s="7"/>
      <c r="J54" s="1"/>
      <c r="K54" s="1"/>
      <c r="L54" s="1"/>
      <c r="M54" s="1"/>
      <c r="N54" s="1"/>
      <c r="O54" s="1"/>
      <c r="P54" s="1"/>
      <c r="Q54" s="1"/>
      <c r="R54" s="1"/>
      <c r="S54" s="1"/>
      <c r="T54" s="1"/>
      <c r="U54" s="1"/>
      <c r="V54" s="1"/>
      <c r="W54" s="1"/>
      <c r="X54" s="1"/>
      <c r="Y54" s="1"/>
      <c r="Z54" s="1"/>
      <c r="AA54" s="1"/>
      <c r="AB54" s="1"/>
      <c r="AC54" s="1"/>
      <c r="AD54" s="1"/>
    </row>
    <row r="55" spans="1:30" ht="9" customHeight="1" x14ac:dyDescent="0.55000000000000004">
      <c r="A55" s="6"/>
      <c r="B55" s="52">
        <v>1000</v>
      </c>
      <c r="C55" s="51">
        <v>208</v>
      </c>
      <c r="D55" s="1"/>
      <c r="E55" s="1"/>
      <c r="F55" s="52">
        <v>1000</v>
      </c>
      <c r="G55" s="51">
        <v>208</v>
      </c>
      <c r="H55" s="1"/>
      <c r="I55" s="7"/>
      <c r="J55" s="1"/>
      <c r="K55" s="1"/>
      <c r="L55" s="1"/>
      <c r="M55" s="1"/>
      <c r="N55" s="1"/>
      <c r="O55" s="1"/>
      <c r="P55" s="1"/>
      <c r="Q55" s="1"/>
      <c r="R55" s="1"/>
      <c r="S55" s="1"/>
      <c r="T55" s="1"/>
      <c r="U55" s="1"/>
      <c r="V55" s="1"/>
      <c r="W55" s="1"/>
      <c r="X55" s="1"/>
      <c r="Y55" s="1"/>
      <c r="Z55" s="1"/>
      <c r="AA55" s="1"/>
      <c r="AB55" s="1"/>
      <c r="AC55" s="1"/>
      <c r="AD55" s="1"/>
    </row>
    <row r="56" spans="1:30" ht="9" customHeight="1" x14ac:dyDescent="0.55000000000000004">
      <c r="A56" s="6"/>
      <c r="B56" s="52">
        <v>1250</v>
      </c>
      <c r="C56" s="51">
        <v>239</v>
      </c>
      <c r="D56" s="1"/>
      <c r="E56" s="1"/>
      <c r="F56" s="52">
        <v>1250</v>
      </c>
      <c r="G56" s="51">
        <v>239</v>
      </c>
      <c r="H56" s="1"/>
      <c r="I56" s="7"/>
      <c r="J56" s="1"/>
      <c r="K56" s="1"/>
      <c r="L56" s="1"/>
      <c r="M56" s="1"/>
      <c r="N56" s="1"/>
      <c r="O56" s="1"/>
      <c r="P56" s="1"/>
      <c r="Q56" s="1"/>
      <c r="R56" s="1"/>
      <c r="S56" s="1"/>
      <c r="T56" s="1"/>
      <c r="U56" s="1"/>
      <c r="V56" s="1"/>
      <c r="W56" s="1"/>
      <c r="X56" s="1"/>
      <c r="Y56" s="1"/>
      <c r="Z56" s="1"/>
      <c r="AA56" s="1"/>
      <c r="AB56" s="1"/>
      <c r="AC56" s="1"/>
      <c r="AD56" s="1"/>
    </row>
    <row r="57" spans="1:30" ht="9" customHeight="1" x14ac:dyDescent="0.55000000000000004">
      <c r="A57" s="6"/>
      <c r="B57" s="52">
        <v>1500</v>
      </c>
      <c r="C57" s="51">
        <v>269</v>
      </c>
      <c r="D57" s="1"/>
      <c r="E57" s="1"/>
      <c r="F57" s="52">
        <v>1500</v>
      </c>
      <c r="G57" s="51">
        <v>269</v>
      </c>
      <c r="H57" s="1"/>
      <c r="I57" s="7"/>
      <c r="J57" s="1"/>
      <c r="K57" s="1"/>
      <c r="L57" s="1"/>
      <c r="M57" s="1"/>
      <c r="N57" s="1"/>
      <c r="O57" s="1"/>
      <c r="P57" s="1"/>
      <c r="Q57" s="1"/>
      <c r="R57" s="1"/>
      <c r="S57" s="1"/>
      <c r="T57" s="1"/>
      <c r="U57" s="1"/>
      <c r="V57" s="1"/>
      <c r="W57" s="1"/>
      <c r="X57" s="1"/>
      <c r="Y57" s="1"/>
      <c r="Z57" s="1"/>
      <c r="AA57" s="1"/>
      <c r="AB57" s="1"/>
      <c r="AC57" s="1"/>
      <c r="AD57" s="1"/>
    </row>
    <row r="58" spans="1:30" ht="9" customHeight="1" x14ac:dyDescent="0.55000000000000004">
      <c r="A58" s="6"/>
      <c r="B58" s="52">
        <v>1750</v>
      </c>
      <c r="C58" s="51">
        <v>297</v>
      </c>
      <c r="D58" s="1"/>
      <c r="E58" s="1"/>
      <c r="F58" s="52">
        <v>1750</v>
      </c>
      <c r="G58" s="51">
        <v>297</v>
      </c>
      <c r="H58" s="1"/>
      <c r="I58" s="7"/>
      <c r="J58" s="1"/>
      <c r="K58" s="1"/>
      <c r="L58" s="1"/>
      <c r="M58" s="1"/>
      <c r="N58" s="1"/>
      <c r="O58" s="1"/>
      <c r="P58" s="1"/>
      <c r="Q58" s="1"/>
      <c r="R58" s="1"/>
      <c r="S58" s="1"/>
      <c r="T58" s="1"/>
      <c r="U58" s="1"/>
      <c r="V58" s="1"/>
      <c r="W58" s="1"/>
      <c r="X58" s="1"/>
      <c r="Y58" s="1"/>
      <c r="Z58" s="1"/>
      <c r="AA58" s="1"/>
      <c r="AB58" s="1"/>
      <c r="AC58" s="1"/>
      <c r="AD58" s="1"/>
    </row>
    <row r="59" spans="1:30" ht="9" customHeight="1" x14ac:dyDescent="0.55000000000000004">
      <c r="A59" s="6"/>
      <c r="B59" s="52">
        <v>2000</v>
      </c>
      <c r="C59" s="51">
        <v>325</v>
      </c>
      <c r="D59" s="1"/>
      <c r="E59" s="1"/>
      <c r="F59" s="52">
        <v>2000</v>
      </c>
      <c r="G59" s="51">
        <v>325</v>
      </c>
      <c r="H59" s="1"/>
      <c r="I59" s="7"/>
      <c r="J59" s="1"/>
      <c r="K59" s="1"/>
      <c r="L59" s="1"/>
      <c r="M59" s="1"/>
      <c r="N59" s="1"/>
      <c r="O59" s="1"/>
      <c r="P59" s="1"/>
      <c r="Q59" s="1"/>
      <c r="R59" s="1"/>
      <c r="S59" s="1"/>
      <c r="T59" s="1"/>
      <c r="U59" s="1"/>
      <c r="V59" s="1"/>
      <c r="W59" s="1"/>
      <c r="X59" s="1"/>
      <c r="Y59" s="1"/>
      <c r="Z59" s="1"/>
      <c r="AA59" s="1"/>
      <c r="AB59" s="1"/>
      <c r="AC59" s="1"/>
      <c r="AD59" s="1"/>
    </row>
    <row r="60" spans="1:30" ht="9" customHeight="1" x14ac:dyDescent="0.55000000000000004">
      <c r="A60" s="6"/>
      <c r="B60" s="52">
        <v>2500</v>
      </c>
      <c r="C60" s="51">
        <v>380</v>
      </c>
      <c r="D60" s="1"/>
      <c r="E60" s="1"/>
      <c r="F60" s="52">
        <v>2500</v>
      </c>
      <c r="G60" s="51">
        <v>380</v>
      </c>
      <c r="H60" s="1"/>
      <c r="I60" s="7"/>
      <c r="J60" s="1"/>
      <c r="K60" s="1"/>
      <c r="L60" s="1"/>
      <c r="M60" s="1"/>
      <c r="N60" s="1"/>
      <c r="O60" s="1"/>
      <c r="P60" s="1"/>
      <c r="Q60" s="1"/>
      <c r="R60" s="1"/>
      <c r="S60" s="1"/>
      <c r="T60" s="1"/>
      <c r="U60" s="1"/>
      <c r="V60" s="1"/>
      <c r="W60" s="1"/>
      <c r="X60" s="1"/>
      <c r="Y60" s="1"/>
      <c r="Z60" s="1"/>
      <c r="AA60" s="1"/>
      <c r="AB60" s="1"/>
      <c r="AC60" s="1"/>
      <c r="AD60" s="1"/>
    </row>
    <row r="61" spans="1:30" ht="9" customHeight="1" x14ac:dyDescent="0.55000000000000004">
      <c r="A61" s="6"/>
      <c r="B61" s="52">
        <v>3000</v>
      </c>
      <c r="C61" s="51">
        <v>433</v>
      </c>
      <c r="D61" s="1"/>
      <c r="E61" s="1"/>
      <c r="F61" s="52">
        <v>3000</v>
      </c>
      <c r="G61" s="51">
        <v>433</v>
      </c>
      <c r="H61" s="1"/>
      <c r="I61" s="7"/>
      <c r="J61" s="1"/>
      <c r="K61" s="1"/>
      <c r="L61" s="1"/>
      <c r="M61" s="1"/>
      <c r="N61" s="1"/>
      <c r="O61" s="1"/>
      <c r="P61" s="1"/>
      <c r="Q61" s="1"/>
      <c r="R61" s="1"/>
      <c r="S61" s="1"/>
      <c r="T61" s="1"/>
      <c r="U61" s="1"/>
      <c r="V61" s="1"/>
      <c r="W61" s="1"/>
      <c r="X61" s="1"/>
      <c r="Y61" s="1"/>
      <c r="Z61" s="1"/>
      <c r="AA61" s="1"/>
      <c r="AB61" s="1"/>
      <c r="AC61" s="1"/>
      <c r="AD61" s="1"/>
    </row>
    <row r="62" spans="1:30" ht="9" customHeight="1" x14ac:dyDescent="0.55000000000000004">
      <c r="A62" s="6"/>
      <c r="B62" s="52">
        <v>4000</v>
      </c>
      <c r="C62" s="51">
        <v>525</v>
      </c>
      <c r="D62" s="1"/>
      <c r="E62" s="1"/>
      <c r="F62" s="52">
        <v>4000</v>
      </c>
      <c r="G62" s="51">
        <v>525</v>
      </c>
      <c r="H62" s="1"/>
      <c r="I62" s="7"/>
      <c r="J62" s="1"/>
      <c r="K62" s="1"/>
      <c r="L62" s="1"/>
      <c r="M62" s="1"/>
      <c r="N62" s="1"/>
      <c r="O62" s="1"/>
      <c r="P62" s="1"/>
      <c r="Q62" s="1"/>
      <c r="R62" s="1"/>
      <c r="S62" s="1"/>
      <c r="T62" s="1"/>
      <c r="U62" s="1"/>
      <c r="V62" s="1"/>
      <c r="W62" s="1"/>
      <c r="X62" s="1"/>
      <c r="Y62" s="1"/>
      <c r="Z62" s="1"/>
      <c r="AA62" s="1"/>
      <c r="AB62" s="1"/>
      <c r="AC62" s="1"/>
      <c r="AD62" s="1"/>
    </row>
    <row r="63" spans="1:30" ht="9" customHeight="1" x14ac:dyDescent="0.55000000000000004">
      <c r="A63" s="6"/>
      <c r="B63" s="52">
        <v>5000</v>
      </c>
      <c r="C63" s="51">
        <v>593</v>
      </c>
      <c r="D63" s="1"/>
      <c r="E63" s="1"/>
      <c r="F63" s="52">
        <v>5000</v>
      </c>
      <c r="G63" s="51">
        <v>593</v>
      </c>
      <c r="H63" s="1"/>
      <c r="I63" s="7"/>
      <c r="J63" s="1"/>
      <c r="K63" s="1"/>
      <c r="L63" s="1"/>
      <c r="M63" s="1"/>
      <c r="N63" s="1"/>
      <c r="O63" s="1"/>
      <c r="P63" s="1"/>
      <c r="Q63" s="1"/>
      <c r="R63" s="1"/>
      <c r="S63" s="1"/>
      <c r="T63" s="1"/>
      <c r="U63" s="1"/>
      <c r="V63" s="1"/>
      <c r="W63" s="1"/>
      <c r="X63" s="1"/>
      <c r="Y63" s="1"/>
      <c r="Z63" s="1"/>
      <c r="AA63" s="1"/>
      <c r="AB63" s="1"/>
      <c r="AC63" s="1"/>
      <c r="AD63" s="1"/>
    </row>
    <row r="64" spans="1:30" x14ac:dyDescent="0.55000000000000004">
      <c r="A64" s="6"/>
      <c r="B64" s="1"/>
      <c r="C64" s="1"/>
      <c r="D64" s="1"/>
      <c r="E64" s="1"/>
      <c r="F64" s="1"/>
      <c r="G64" s="1"/>
      <c r="H64" s="1"/>
      <c r="I64" s="7"/>
      <c r="J64" s="1"/>
      <c r="K64" s="1"/>
      <c r="L64" s="1"/>
      <c r="M64" s="1"/>
      <c r="N64" s="1"/>
      <c r="O64" s="1"/>
      <c r="P64" s="1"/>
      <c r="Q64" s="1"/>
      <c r="R64" s="1"/>
      <c r="S64" s="1"/>
      <c r="T64" s="1"/>
      <c r="U64" s="1"/>
      <c r="V64" s="1"/>
      <c r="W64" s="1"/>
      <c r="X64" s="1"/>
      <c r="Y64" s="1"/>
      <c r="Z64" s="1"/>
      <c r="AA64" s="1"/>
      <c r="AB64" s="1"/>
      <c r="AC64" s="1"/>
      <c r="AD64" s="1"/>
    </row>
    <row r="65" spans="1:30" ht="14.7" thickBot="1" x14ac:dyDescent="0.6">
      <c r="A65" s="8"/>
      <c r="B65" s="9"/>
      <c r="C65" s="9"/>
      <c r="D65" s="9"/>
      <c r="E65" s="9"/>
      <c r="F65" s="9"/>
      <c r="G65" s="9"/>
      <c r="H65" s="9"/>
      <c r="I65" s="10"/>
      <c r="J65" s="1"/>
      <c r="K65" s="1"/>
      <c r="L65" s="1"/>
      <c r="M65" s="1"/>
      <c r="N65" s="1"/>
      <c r="O65" s="1"/>
      <c r="P65" s="1"/>
      <c r="Q65" s="1"/>
      <c r="R65" s="1"/>
      <c r="S65" s="1"/>
      <c r="T65" s="1"/>
      <c r="U65" s="1"/>
      <c r="V65" s="1"/>
      <c r="W65" s="1"/>
      <c r="X65" s="1"/>
      <c r="Y65" s="1"/>
      <c r="Z65" s="1"/>
      <c r="AA65" s="1"/>
      <c r="AB65" s="1"/>
      <c r="AC65" s="1"/>
      <c r="AD65" s="1"/>
    </row>
    <row r="66" spans="1:30" ht="14.7" thickTop="1" x14ac:dyDescent="0.550000000000000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x14ac:dyDescent="0.55000000000000004">
      <c r="J67" s="1"/>
      <c r="K67" s="1"/>
      <c r="L67" s="1"/>
      <c r="M67" s="1"/>
      <c r="N67" s="1"/>
      <c r="O67" s="1"/>
      <c r="P67" s="1"/>
      <c r="Q67" s="1"/>
      <c r="R67" s="1"/>
    </row>
    <row r="68" spans="1:30" x14ac:dyDescent="0.55000000000000004">
      <c r="J68" s="1"/>
      <c r="K68" s="1"/>
      <c r="L68" s="1"/>
      <c r="M68" s="1"/>
      <c r="O68" s="1"/>
      <c r="P68" s="1"/>
      <c r="Q68" s="1"/>
      <c r="R68" s="1"/>
    </row>
    <row r="69" spans="1:30" x14ac:dyDescent="0.55000000000000004">
      <c r="A69" t="s">
        <v>121</v>
      </c>
    </row>
  </sheetData>
  <sheetProtection algorithmName="SHA-512" hashValue="Gs+Th5+ZUOO+ab1IOleQ0lO6ITjhj0qhAT6m1Tt6dE17rUtviDCbXtjyUNx5XRWvsmk4fizrr/RlttfMyGawNw==" saltValue="zVgKoadjNAAkNVkeUnh4Xg==" spinCount="100000" sheet="1" objects="1" scenarios="1"/>
  <mergeCells count="5">
    <mergeCell ref="B10:C10"/>
    <mergeCell ref="F10:G10"/>
    <mergeCell ref="D5:H5"/>
    <mergeCell ref="D6:H6"/>
    <mergeCell ref="D7:H7"/>
  </mergeCells>
  <pageMargins left="0.7" right="0.7" top="0.75" bottom="0.75" header="0.3" footer="0.3"/>
  <pageSetup orientation="portrait" r:id="rId1"/>
  <headerFooter>
    <oddHeader>&amp;CPWD METER SIZING SHEET BACKGROUND DATA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FBF0-88A6-44D5-A28B-CF75AE8A184F}">
  <sheetPr codeName="Sheet7"/>
  <dimension ref="A1:J47"/>
  <sheetViews>
    <sheetView showWhiteSpace="0" view="pageLayout" zoomScale="85" zoomScaleNormal="100" zoomScalePageLayoutView="85" workbookViewId="0">
      <selection activeCell="D6" sqref="D6:I6"/>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5.6" x14ac:dyDescent="0.6">
      <c r="A5" s="6"/>
      <c r="B5" s="14"/>
      <c r="C5" s="15"/>
      <c r="D5" s="19"/>
      <c r="E5" s="151" t="s">
        <v>44</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2"/>
      <c r="C9" s="2"/>
      <c r="D9" s="2"/>
      <c r="E9" s="2"/>
      <c r="F9" s="2"/>
      <c r="G9" s="2"/>
      <c r="H9" s="2"/>
      <c r="I9" s="2"/>
      <c r="J9" s="7"/>
    </row>
    <row r="10" spans="1:10" x14ac:dyDescent="0.55000000000000004">
      <c r="A10" s="6"/>
      <c r="B10" s="2"/>
      <c r="C10" s="2"/>
      <c r="D10" s="2"/>
      <c r="E10" s="2"/>
      <c r="F10" s="2"/>
      <c r="G10" s="2"/>
      <c r="H10" s="2"/>
      <c r="I10" s="2"/>
      <c r="J10" s="7"/>
    </row>
    <row r="11" spans="1:10" x14ac:dyDescent="0.55000000000000004">
      <c r="A11" s="6"/>
      <c r="B11" s="2"/>
      <c r="C11" s="2"/>
      <c r="D11" s="2"/>
      <c r="E11" s="2"/>
      <c r="F11" s="2"/>
      <c r="G11" s="2"/>
      <c r="H11" s="2"/>
      <c r="I11" s="2"/>
      <c r="J11" s="7"/>
    </row>
    <row r="12" spans="1:10" x14ac:dyDescent="0.55000000000000004">
      <c r="A12" s="6"/>
      <c r="B12" s="2"/>
      <c r="C12" s="2"/>
      <c r="D12" s="2"/>
      <c r="E12" s="2"/>
      <c r="F12" s="2"/>
      <c r="G12" s="2"/>
      <c r="H12" s="2"/>
      <c r="I12" s="2"/>
      <c r="J12" s="7"/>
    </row>
    <row r="13" spans="1:10" x14ac:dyDescent="0.55000000000000004">
      <c r="A13" s="6"/>
      <c r="B13" s="2"/>
      <c r="C13" s="2"/>
      <c r="D13" s="2"/>
      <c r="E13" s="2"/>
      <c r="F13" s="2"/>
      <c r="G13" s="2"/>
      <c r="H13" s="2"/>
      <c r="I13" s="2"/>
      <c r="J13" s="7"/>
    </row>
    <row r="14" spans="1:10" x14ac:dyDescent="0.55000000000000004">
      <c r="A14" s="6"/>
      <c r="B14" s="2"/>
      <c r="C14" s="2"/>
      <c r="D14" s="2"/>
      <c r="E14" s="2"/>
      <c r="F14" s="2"/>
      <c r="G14" s="2"/>
      <c r="H14" s="2"/>
      <c r="I14" s="2"/>
      <c r="J14" s="7"/>
    </row>
    <row r="15" spans="1:10" x14ac:dyDescent="0.55000000000000004">
      <c r="A15" s="6"/>
      <c r="B15" s="319"/>
      <c r="C15" s="319"/>
      <c r="D15" s="319"/>
      <c r="E15" s="319"/>
      <c r="F15" s="190"/>
      <c r="G15" s="190"/>
      <c r="H15" s="2"/>
      <c r="I15" s="2"/>
      <c r="J15" s="7"/>
    </row>
    <row r="16" spans="1:10" x14ac:dyDescent="0.55000000000000004">
      <c r="A16" s="6"/>
      <c r="B16" s="319"/>
      <c r="C16" s="319"/>
      <c r="D16" s="319"/>
      <c r="E16" s="319"/>
      <c r="F16" s="190"/>
      <c r="G16" s="190"/>
      <c r="H16" s="2"/>
      <c r="I16" s="2"/>
      <c r="J16" s="7"/>
    </row>
    <row r="17" spans="1:10" x14ac:dyDescent="0.55000000000000004">
      <c r="A17" s="6"/>
      <c r="B17" s="319"/>
      <c r="C17" s="319"/>
      <c r="D17" s="319"/>
      <c r="E17" s="319"/>
      <c r="F17" s="190"/>
      <c r="G17" s="190"/>
      <c r="H17" s="2"/>
      <c r="I17" s="2"/>
      <c r="J17" s="7"/>
    </row>
    <row r="18" spans="1:10" x14ac:dyDescent="0.55000000000000004">
      <c r="A18" s="6"/>
      <c r="B18" s="319"/>
      <c r="C18" s="319"/>
      <c r="D18" s="319"/>
      <c r="E18" s="319"/>
      <c r="F18" s="190"/>
      <c r="G18" s="190"/>
      <c r="H18" s="2"/>
      <c r="I18" s="2"/>
      <c r="J18" s="7"/>
    </row>
    <row r="19" spans="1:10" x14ac:dyDescent="0.55000000000000004">
      <c r="A19" s="6"/>
      <c r="B19" s="35"/>
      <c r="C19" s="35"/>
      <c r="D19" s="35"/>
      <c r="E19" s="35"/>
      <c r="F19" s="190"/>
      <c r="G19" s="190"/>
      <c r="H19" s="2"/>
      <c r="I19" s="2"/>
      <c r="J19" s="7"/>
    </row>
    <row r="20" spans="1:10" x14ac:dyDescent="0.55000000000000004">
      <c r="A20" s="6"/>
      <c r="B20" s="35"/>
      <c r="C20" s="35"/>
      <c r="D20" s="35"/>
      <c r="E20" s="35"/>
      <c r="F20" s="190"/>
      <c r="G20" s="190"/>
      <c r="H20" s="2"/>
      <c r="I20" s="2"/>
      <c r="J20" s="7"/>
    </row>
    <row r="21" spans="1:10" x14ac:dyDescent="0.55000000000000004">
      <c r="A21" s="6"/>
      <c r="B21" s="35"/>
      <c r="C21" s="35"/>
      <c r="D21" s="35"/>
      <c r="E21" s="35"/>
      <c r="F21" s="190"/>
      <c r="G21" s="190"/>
      <c r="H21" s="2"/>
      <c r="I21" s="2"/>
      <c r="J21" s="7"/>
    </row>
    <row r="22" spans="1:10" x14ac:dyDescent="0.55000000000000004">
      <c r="A22" s="6"/>
      <c r="B22" s="319"/>
      <c r="C22" s="319"/>
      <c r="D22" s="319"/>
      <c r="E22" s="319"/>
      <c r="F22" s="190"/>
      <c r="G22" s="190"/>
      <c r="H22" s="2"/>
      <c r="I22" s="2"/>
      <c r="J22" s="7"/>
    </row>
    <row r="23" spans="1:10" x14ac:dyDescent="0.55000000000000004">
      <c r="A23" s="6"/>
      <c r="B23" s="319"/>
      <c r="C23" s="319"/>
      <c r="D23" s="319"/>
      <c r="E23" s="319"/>
      <c r="F23" s="190"/>
      <c r="G23" s="190"/>
      <c r="H23" s="2"/>
      <c r="I23" s="2"/>
      <c r="J23" s="7"/>
    </row>
    <row r="24" spans="1:10" x14ac:dyDescent="0.55000000000000004">
      <c r="A24" s="6"/>
      <c r="B24" s="319"/>
      <c r="C24" s="319"/>
      <c r="D24" s="319"/>
      <c r="E24" s="319"/>
      <c r="F24" s="190"/>
      <c r="G24" s="190"/>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2"/>
      <c r="C38" s="2"/>
      <c r="D38" s="2"/>
      <c r="E38" s="2"/>
      <c r="F38" s="2"/>
      <c r="G38" s="2"/>
      <c r="H38" s="2"/>
      <c r="I38" s="2"/>
      <c r="J38" s="7"/>
    </row>
    <row r="39" spans="1:10" x14ac:dyDescent="0.55000000000000004">
      <c r="A39" s="6"/>
      <c r="B39" s="2"/>
      <c r="C39" s="2"/>
      <c r="D39" s="2"/>
      <c r="E39" s="2"/>
      <c r="F39" s="2"/>
      <c r="G39" s="2"/>
      <c r="H39" s="2"/>
      <c r="I39" s="2"/>
      <c r="J39" s="7"/>
    </row>
    <row r="40" spans="1:10" x14ac:dyDescent="0.55000000000000004">
      <c r="A40" s="6"/>
      <c r="B40" s="2"/>
      <c r="C40" s="2"/>
      <c r="D40" s="2"/>
      <c r="E40" s="2"/>
      <c r="F40" s="2"/>
      <c r="G40" s="2"/>
      <c r="H40" s="2"/>
      <c r="I40" s="2"/>
      <c r="J40" s="7"/>
    </row>
    <row r="41" spans="1:10" x14ac:dyDescent="0.55000000000000004">
      <c r="A41" s="6"/>
      <c r="B41" s="2"/>
      <c r="C41" s="2"/>
      <c r="D41" s="2"/>
      <c r="E41" s="2"/>
      <c r="F41" s="2"/>
      <c r="G41" s="2"/>
      <c r="H41" s="2"/>
      <c r="I41" s="2"/>
      <c r="J41" s="7"/>
    </row>
    <row r="42" spans="1:10" x14ac:dyDescent="0.55000000000000004">
      <c r="A42" s="6"/>
      <c r="B42" s="2"/>
      <c r="C42" s="2"/>
      <c r="D42" s="2"/>
      <c r="E42" s="2"/>
      <c r="F42" s="2"/>
      <c r="G42" s="2"/>
      <c r="H42" s="2"/>
      <c r="I42" s="2"/>
      <c r="J42" s="7"/>
    </row>
    <row r="43" spans="1:10" x14ac:dyDescent="0.55000000000000004">
      <c r="A43" s="6"/>
      <c r="B43" s="2"/>
      <c r="C43" s="2"/>
      <c r="D43" s="2"/>
      <c r="E43" s="2"/>
      <c r="F43" s="2"/>
      <c r="G43" s="2"/>
      <c r="H43" s="2"/>
      <c r="I43" s="2"/>
      <c r="J43" s="7"/>
    </row>
    <row r="44" spans="1:10" x14ac:dyDescent="0.55000000000000004">
      <c r="A44" s="6"/>
      <c r="B44" s="2"/>
      <c r="C44" s="2"/>
      <c r="D44" s="2"/>
      <c r="E44" s="2"/>
      <c r="F44" s="2"/>
      <c r="G44" s="2"/>
      <c r="H44" s="2"/>
      <c r="I44" s="2"/>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5gTLgO2m+6GhAmijkaxDhbligli8rOBI6FXRbcEx7rBg5N/VyV60gghfFVvXjGlW9E6kjkaTSllVD0znppFocA==" saltValue="cBxMub7gIVX0xdq/ix0GIg==" spinCount="100000" sheet="1" objects="1" scenarios="1" selectLockedCells="1" selectUnlockedCells="1"/>
  <mergeCells count="17">
    <mergeCell ref="E5:H5"/>
    <mergeCell ref="D6:I6"/>
    <mergeCell ref="B15:E16"/>
    <mergeCell ref="F15:G16"/>
    <mergeCell ref="B17:E17"/>
    <mergeCell ref="F17:G17"/>
    <mergeCell ref="B23:E23"/>
    <mergeCell ref="F23:G23"/>
    <mergeCell ref="B24:E24"/>
    <mergeCell ref="F24:G24"/>
    <mergeCell ref="B18:E18"/>
    <mergeCell ref="F18:G18"/>
    <mergeCell ref="F19:G19"/>
    <mergeCell ref="F20:G20"/>
    <mergeCell ref="F21:G21"/>
    <mergeCell ref="B22:E22"/>
    <mergeCell ref="F22:G2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E6E1-0486-4198-A4A3-F18D580054F0}">
  <sheetPr codeName="Sheet8"/>
  <dimension ref="A1:J47"/>
  <sheetViews>
    <sheetView showWhiteSpace="0" view="pageLayout" zoomScale="85" zoomScaleNormal="100" zoomScaleSheetLayoutView="100" zoomScalePageLayoutView="85" workbookViewId="0">
      <selection activeCell="D7" sqref="D7"/>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8" x14ac:dyDescent="0.6">
      <c r="A5" s="6"/>
      <c r="B5" s="14"/>
      <c r="C5" s="15"/>
      <c r="D5" s="19"/>
      <c r="E5" s="151" t="s">
        <v>129</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2"/>
      <c r="C9" s="2"/>
      <c r="D9" s="2"/>
      <c r="E9" s="2"/>
      <c r="F9" s="2"/>
      <c r="G9" s="2"/>
      <c r="H9" s="2"/>
      <c r="I9" s="2"/>
      <c r="J9" s="7"/>
    </row>
    <row r="10" spans="1:10" x14ac:dyDescent="0.55000000000000004">
      <c r="A10" s="6"/>
      <c r="B10" s="2"/>
      <c r="C10" s="2"/>
      <c r="D10" s="2"/>
      <c r="E10" s="2"/>
      <c r="F10" s="2"/>
      <c r="G10" s="2"/>
      <c r="H10" s="2"/>
      <c r="I10" s="2"/>
      <c r="J10" s="7"/>
    </row>
    <row r="11" spans="1:10" x14ac:dyDescent="0.55000000000000004">
      <c r="A11" s="6"/>
      <c r="B11" s="2"/>
      <c r="C11" s="2"/>
      <c r="D11" s="2"/>
      <c r="E11" s="2"/>
      <c r="F11" s="2"/>
      <c r="G11" s="2"/>
      <c r="H11" s="2"/>
      <c r="I11" s="2"/>
      <c r="J11" s="7"/>
    </row>
    <row r="12" spans="1:10" x14ac:dyDescent="0.55000000000000004">
      <c r="A12" s="6"/>
      <c r="B12" s="2"/>
      <c r="C12" s="2"/>
      <c r="D12" s="2"/>
      <c r="E12" s="2"/>
      <c r="F12" s="2"/>
      <c r="G12" s="2"/>
      <c r="H12" s="2"/>
      <c r="I12" s="2"/>
      <c r="J12" s="7"/>
    </row>
    <row r="13" spans="1:10" x14ac:dyDescent="0.55000000000000004">
      <c r="A13" s="6"/>
      <c r="B13" s="2"/>
      <c r="C13" s="2"/>
      <c r="D13" s="2"/>
      <c r="E13" s="2"/>
      <c r="F13" s="2"/>
      <c r="G13" s="2"/>
      <c r="H13" s="2"/>
      <c r="I13" s="2"/>
      <c r="J13" s="7"/>
    </row>
    <row r="14" spans="1:10" x14ac:dyDescent="0.55000000000000004">
      <c r="A14" s="6"/>
      <c r="B14" s="2"/>
      <c r="C14" s="2"/>
      <c r="D14" s="2"/>
      <c r="E14" s="2"/>
      <c r="F14" s="2"/>
      <c r="G14" s="2"/>
      <c r="H14" s="2"/>
      <c r="I14" s="2"/>
      <c r="J14" s="7"/>
    </row>
    <row r="15" spans="1:10" x14ac:dyDescent="0.55000000000000004">
      <c r="A15" s="6"/>
      <c r="B15" s="319"/>
      <c r="C15" s="319"/>
      <c r="D15" s="319"/>
      <c r="E15" s="319"/>
      <c r="F15" s="190"/>
      <c r="G15" s="190"/>
      <c r="H15" s="2"/>
      <c r="I15" s="2"/>
      <c r="J15" s="7"/>
    </row>
    <row r="16" spans="1:10" x14ac:dyDescent="0.55000000000000004">
      <c r="A16" s="6"/>
      <c r="B16" s="319"/>
      <c r="C16" s="319"/>
      <c r="D16" s="319"/>
      <c r="E16" s="319"/>
      <c r="F16" s="190"/>
      <c r="G16" s="190"/>
      <c r="H16" s="2"/>
      <c r="I16" s="2"/>
      <c r="J16" s="7"/>
    </row>
    <row r="17" spans="1:10" x14ac:dyDescent="0.55000000000000004">
      <c r="A17" s="6"/>
      <c r="B17" s="319"/>
      <c r="C17" s="319"/>
      <c r="D17" s="319"/>
      <c r="E17" s="319"/>
      <c r="F17" s="190"/>
      <c r="G17" s="190"/>
      <c r="H17" s="2"/>
      <c r="I17" s="2"/>
      <c r="J17" s="7"/>
    </row>
    <row r="18" spans="1:10" x14ac:dyDescent="0.55000000000000004">
      <c r="A18" s="6"/>
      <c r="B18" s="319"/>
      <c r="C18" s="319"/>
      <c r="D18" s="319"/>
      <c r="E18" s="319"/>
      <c r="F18" s="190"/>
      <c r="G18" s="190"/>
      <c r="H18" s="2"/>
      <c r="I18" s="2"/>
      <c r="J18" s="7"/>
    </row>
    <row r="19" spans="1:10" x14ac:dyDescent="0.55000000000000004">
      <c r="A19" s="6"/>
      <c r="B19" s="37"/>
      <c r="C19" s="37"/>
      <c r="D19" s="37"/>
      <c r="E19" s="37"/>
      <c r="F19" s="190"/>
      <c r="G19" s="190"/>
      <c r="H19" s="2"/>
      <c r="I19" s="2"/>
      <c r="J19" s="7"/>
    </row>
    <row r="20" spans="1:10" x14ac:dyDescent="0.55000000000000004">
      <c r="A20" s="6"/>
      <c r="B20" s="37"/>
      <c r="C20" s="37"/>
      <c r="D20" s="37"/>
      <c r="E20" s="37"/>
      <c r="F20" s="190"/>
      <c r="G20" s="190"/>
      <c r="H20" s="2"/>
      <c r="I20" s="2"/>
      <c r="J20" s="7"/>
    </row>
    <row r="21" spans="1:10" x14ac:dyDescent="0.55000000000000004">
      <c r="A21" s="6"/>
      <c r="B21" s="37"/>
      <c r="C21" s="37"/>
      <c r="D21" s="37"/>
      <c r="E21" s="37"/>
      <c r="F21" s="190"/>
      <c r="G21" s="190"/>
      <c r="H21" s="2"/>
      <c r="I21" s="2"/>
      <c r="J21" s="7"/>
    </row>
    <row r="22" spans="1:10" x14ac:dyDescent="0.55000000000000004">
      <c r="A22" s="6"/>
      <c r="B22" s="319"/>
      <c r="C22" s="319"/>
      <c r="D22" s="319"/>
      <c r="E22" s="319"/>
      <c r="F22" s="190"/>
      <c r="G22" s="190"/>
      <c r="H22" s="2"/>
      <c r="I22" s="2"/>
      <c r="J22" s="7"/>
    </row>
    <row r="23" spans="1:10" x14ac:dyDescent="0.55000000000000004">
      <c r="A23" s="6"/>
      <c r="B23" s="319"/>
      <c r="C23" s="319"/>
      <c r="D23" s="319"/>
      <c r="E23" s="319"/>
      <c r="F23" s="190"/>
      <c r="G23" s="190"/>
      <c r="H23" s="2"/>
      <c r="I23" s="2"/>
      <c r="J23" s="7"/>
    </row>
    <row r="24" spans="1:10" x14ac:dyDescent="0.55000000000000004">
      <c r="A24" s="6"/>
      <c r="B24" s="319"/>
      <c r="C24" s="319"/>
      <c r="D24" s="319"/>
      <c r="E24" s="319"/>
      <c r="F24" s="190"/>
      <c r="G24" s="190"/>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17"/>
      <c r="C38" s="17"/>
      <c r="D38" s="17"/>
      <c r="E38" s="17"/>
      <c r="F38" s="17"/>
      <c r="G38" s="17"/>
      <c r="H38" s="17"/>
      <c r="I38" s="17"/>
      <c r="J38" s="7"/>
    </row>
    <row r="39" spans="1:10" x14ac:dyDescent="0.55000000000000004">
      <c r="A39" s="6"/>
      <c r="B39" s="119" t="s">
        <v>132</v>
      </c>
      <c r="C39" s="12"/>
      <c r="D39" s="12"/>
      <c r="E39" s="12"/>
      <c r="F39" s="12"/>
      <c r="G39" s="12"/>
      <c r="H39" s="12"/>
      <c r="I39" s="13"/>
      <c r="J39" s="7"/>
    </row>
    <row r="40" spans="1:10" x14ac:dyDescent="0.55000000000000004">
      <c r="A40" s="6"/>
      <c r="B40" s="125" t="s">
        <v>134</v>
      </c>
      <c r="C40" s="2"/>
      <c r="D40" s="2"/>
      <c r="E40" s="2"/>
      <c r="F40" s="2"/>
      <c r="G40" s="2"/>
      <c r="H40" s="2"/>
      <c r="I40" s="15"/>
      <c r="J40" s="7"/>
    </row>
    <row r="41" spans="1:10" x14ac:dyDescent="0.55000000000000004">
      <c r="A41" s="6"/>
      <c r="B41" s="14"/>
      <c r="C41" s="2"/>
      <c r="D41" s="2"/>
      <c r="E41" s="2"/>
      <c r="F41" s="2"/>
      <c r="G41" s="2"/>
      <c r="H41" s="2"/>
      <c r="I41" s="15"/>
      <c r="J41" s="7"/>
    </row>
    <row r="42" spans="1:10" x14ac:dyDescent="0.55000000000000004">
      <c r="A42" s="6"/>
      <c r="B42" s="122" t="s">
        <v>128</v>
      </c>
      <c r="C42" s="2"/>
      <c r="D42" s="2"/>
      <c r="E42" s="2"/>
      <c r="F42" s="2"/>
      <c r="G42" s="2"/>
      <c r="H42" s="2"/>
      <c r="I42" s="15"/>
      <c r="J42" s="7"/>
    </row>
    <row r="43" spans="1:10" x14ac:dyDescent="0.55000000000000004">
      <c r="A43" s="6"/>
      <c r="B43" s="123" t="s">
        <v>131</v>
      </c>
      <c r="C43" s="2"/>
      <c r="D43" s="2"/>
      <c r="E43" s="2"/>
      <c r="F43" s="2"/>
      <c r="G43" s="2"/>
      <c r="H43" s="2"/>
      <c r="I43" s="15"/>
      <c r="J43" s="7"/>
    </row>
    <row r="44" spans="1:10" x14ac:dyDescent="0.55000000000000004">
      <c r="A44" s="6"/>
      <c r="B44" s="120" t="s">
        <v>130</v>
      </c>
      <c r="C44" s="17"/>
      <c r="D44" s="17"/>
      <c r="E44" s="17"/>
      <c r="F44" s="17"/>
      <c r="G44" s="17"/>
      <c r="H44" s="17"/>
      <c r="I44" s="18"/>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ER307yRfssW5tZL9jVH19wuZARnEw9OUif3ALwQYmaEA2C89GUGIEJd6QJMKa1ujusVhVPj4TAZwBd1VezuqHg==" saltValue="HNI9ppjSn6ha7ICnghQaag==" spinCount="100000" sheet="1" objects="1" scenarios="1" selectLockedCells="1" selectUnlockedCells="1"/>
  <mergeCells count="17">
    <mergeCell ref="E5:H5"/>
    <mergeCell ref="D6:I6"/>
    <mergeCell ref="B15:E16"/>
    <mergeCell ref="F15:G16"/>
    <mergeCell ref="B17:E17"/>
    <mergeCell ref="F17:G17"/>
    <mergeCell ref="B23:E23"/>
    <mergeCell ref="F23:G23"/>
    <mergeCell ref="B24:E24"/>
    <mergeCell ref="F24:G24"/>
    <mergeCell ref="B18:E18"/>
    <mergeCell ref="F18:G18"/>
    <mergeCell ref="F19:G19"/>
    <mergeCell ref="F20:G20"/>
    <mergeCell ref="F21:G21"/>
    <mergeCell ref="B22:E22"/>
    <mergeCell ref="F22:G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08082-5122-4524-864D-A23D6422E936}">
  <sheetPr codeName="Sheet9"/>
  <dimension ref="A1:J47"/>
  <sheetViews>
    <sheetView showWhiteSpace="0" view="pageLayout" zoomScale="85" zoomScaleNormal="100" zoomScalePageLayoutView="85" workbookViewId="0">
      <selection activeCell="D7" sqref="D7"/>
    </sheetView>
  </sheetViews>
  <sheetFormatPr defaultRowHeight="14.4" x14ac:dyDescent="0.55000000000000004"/>
  <sheetData>
    <row r="1" spans="1:10" ht="14.7" thickTop="1" x14ac:dyDescent="0.55000000000000004">
      <c r="A1" s="3"/>
      <c r="B1" s="4"/>
      <c r="C1" s="4"/>
      <c r="D1" s="4"/>
      <c r="E1" s="4"/>
      <c r="F1" s="4"/>
      <c r="G1" s="4"/>
      <c r="H1" s="4"/>
      <c r="I1" s="4"/>
      <c r="J1" s="5"/>
    </row>
    <row r="2" spans="1:10" x14ac:dyDescent="0.55000000000000004">
      <c r="A2" s="6"/>
      <c r="B2" s="2"/>
      <c r="C2" s="2"/>
      <c r="D2" s="2"/>
      <c r="E2" s="2"/>
      <c r="F2" s="2"/>
      <c r="G2" s="2"/>
      <c r="H2" s="2"/>
      <c r="I2" s="2"/>
      <c r="J2" s="7"/>
    </row>
    <row r="3" spans="1:10" x14ac:dyDescent="0.55000000000000004">
      <c r="A3" s="6"/>
      <c r="B3" s="11"/>
      <c r="C3" s="13"/>
      <c r="D3" s="12"/>
      <c r="E3" s="12"/>
      <c r="F3" s="12"/>
      <c r="G3" s="12"/>
      <c r="H3" s="12"/>
      <c r="I3" s="13"/>
      <c r="J3" s="7"/>
    </row>
    <row r="4" spans="1:10" x14ac:dyDescent="0.55000000000000004">
      <c r="A4" s="6"/>
      <c r="B4" s="14"/>
      <c r="C4" s="15"/>
      <c r="D4" s="2"/>
      <c r="E4" s="2"/>
      <c r="F4" s="2"/>
      <c r="G4" s="2"/>
      <c r="H4" s="2"/>
      <c r="I4" s="15"/>
      <c r="J4" s="7"/>
    </row>
    <row r="5" spans="1:10" ht="18" x14ac:dyDescent="0.6">
      <c r="A5" s="6"/>
      <c r="B5" s="14"/>
      <c r="C5" s="15"/>
      <c r="D5" s="19"/>
      <c r="E5" s="151" t="s">
        <v>129</v>
      </c>
      <c r="F5" s="151"/>
      <c r="G5" s="151"/>
      <c r="H5" s="151"/>
      <c r="I5" s="20"/>
      <c r="J5" s="7"/>
    </row>
    <row r="6" spans="1:10" ht="15.6" x14ac:dyDescent="0.6">
      <c r="A6" s="6"/>
      <c r="B6" s="14"/>
      <c r="C6" s="15"/>
      <c r="D6" s="152" t="s">
        <v>137</v>
      </c>
      <c r="E6" s="151"/>
      <c r="F6" s="151"/>
      <c r="G6" s="151"/>
      <c r="H6" s="151"/>
      <c r="I6" s="153"/>
      <c r="J6" s="7"/>
    </row>
    <row r="7" spans="1:10" x14ac:dyDescent="0.55000000000000004">
      <c r="A7" s="6"/>
      <c r="B7" s="14"/>
      <c r="C7" s="15"/>
      <c r="D7" s="2"/>
      <c r="E7" s="2"/>
      <c r="F7" s="2"/>
      <c r="G7" s="2"/>
      <c r="H7" s="2"/>
      <c r="I7" s="15"/>
      <c r="J7" s="7"/>
    </row>
    <row r="8" spans="1:10" x14ac:dyDescent="0.55000000000000004">
      <c r="A8" s="6"/>
      <c r="B8" s="16"/>
      <c r="C8" s="18"/>
      <c r="D8" s="17"/>
      <c r="E8" s="17"/>
      <c r="F8" s="17"/>
      <c r="G8" s="17"/>
      <c r="H8" s="17"/>
      <c r="I8" s="18"/>
      <c r="J8" s="7"/>
    </row>
    <row r="9" spans="1:10" x14ac:dyDescent="0.55000000000000004">
      <c r="A9" s="6"/>
      <c r="B9" s="2"/>
      <c r="C9" s="2"/>
      <c r="D9" s="2"/>
      <c r="E9" s="2"/>
      <c r="F9" s="2"/>
      <c r="G9" s="2"/>
      <c r="H9" s="2"/>
      <c r="I9" s="2"/>
      <c r="J9" s="7"/>
    </row>
    <row r="10" spans="1:10" x14ac:dyDescent="0.55000000000000004">
      <c r="A10" s="6"/>
      <c r="B10" s="2"/>
      <c r="C10" s="2"/>
      <c r="D10" s="2"/>
      <c r="E10" s="2"/>
      <c r="F10" s="2"/>
      <c r="G10" s="2"/>
      <c r="H10" s="2"/>
      <c r="I10" s="2"/>
      <c r="J10" s="7"/>
    </row>
    <row r="11" spans="1:10" x14ac:dyDescent="0.55000000000000004">
      <c r="A11" s="6"/>
      <c r="B11" s="2"/>
      <c r="C11" s="2"/>
      <c r="D11" s="2"/>
      <c r="E11" s="2"/>
      <c r="F11" s="2"/>
      <c r="G11" s="2"/>
      <c r="H11" s="2"/>
      <c r="I11" s="2"/>
      <c r="J11" s="7"/>
    </row>
    <row r="12" spans="1:10" x14ac:dyDescent="0.55000000000000004">
      <c r="A12" s="6"/>
      <c r="B12" s="2"/>
      <c r="C12" s="2"/>
      <c r="D12" s="2"/>
      <c r="E12" s="2"/>
      <c r="F12" s="2"/>
      <c r="G12" s="2"/>
      <c r="H12" s="2"/>
      <c r="I12" s="2"/>
      <c r="J12" s="7"/>
    </row>
    <row r="13" spans="1:10" x14ac:dyDescent="0.55000000000000004">
      <c r="A13" s="6"/>
      <c r="B13" s="2"/>
      <c r="C13" s="2"/>
      <c r="D13" s="2"/>
      <c r="E13" s="2"/>
      <c r="F13" s="2"/>
      <c r="G13" s="2"/>
      <c r="H13" s="2"/>
      <c r="I13" s="2"/>
      <c r="J13" s="7"/>
    </row>
    <row r="14" spans="1:10" x14ac:dyDescent="0.55000000000000004">
      <c r="A14" s="6"/>
      <c r="B14" s="2"/>
      <c r="C14" s="2"/>
      <c r="D14" s="2"/>
      <c r="E14" s="2"/>
      <c r="F14" s="2"/>
      <c r="G14" s="2"/>
      <c r="H14" s="2"/>
      <c r="I14" s="2"/>
      <c r="J14" s="7"/>
    </row>
    <row r="15" spans="1:10" x14ac:dyDescent="0.55000000000000004">
      <c r="A15" s="6"/>
      <c r="B15" s="319"/>
      <c r="C15" s="319"/>
      <c r="D15" s="319"/>
      <c r="E15" s="319"/>
      <c r="F15" s="190"/>
      <c r="G15" s="190"/>
      <c r="H15" s="2"/>
      <c r="I15" s="2"/>
      <c r="J15" s="7"/>
    </row>
    <row r="16" spans="1:10" x14ac:dyDescent="0.55000000000000004">
      <c r="A16" s="6"/>
      <c r="B16" s="319"/>
      <c r="C16" s="319"/>
      <c r="D16" s="319"/>
      <c r="E16" s="319"/>
      <c r="F16" s="190"/>
      <c r="G16" s="190"/>
      <c r="H16" s="2"/>
      <c r="I16" s="2"/>
      <c r="J16" s="7"/>
    </row>
    <row r="17" spans="1:10" x14ac:dyDescent="0.55000000000000004">
      <c r="A17" s="6"/>
      <c r="B17" s="319"/>
      <c r="C17" s="319"/>
      <c r="D17" s="319"/>
      <c r="E17" s="319"/>
      <c r="F17" s="190"/>
      <c r="G17" s="190"/>
      <c r="H17" s="2"/>
      <c r="I17" s="2"/>
      <c r="J17" s="7"/>
    </row>
    <row r="18" spans="1:10" x14ac:dyDescent="0.55000000000000004">
      <c r="A18" s="6"/>
      <c r="B18" s="319"/>
      <c r="C18" s="319"/>
      <c r="D18" s="319"/>
      <c r="E18" s="319"/>
      <c r="F18" s="190"/>
      <c r="G18" s="190"/>
      <c r="H18" s="2"/>
      <c r="I18" s="2"/>
      <c r="J18" s="7"/>
    </row>
    <row r="19" spans="1:10" x14ac:dyDescent="0.55000000000000004">
      <c r="A19" s="6"/>
      <c r="B19" s="121"/>
      <c r="C19" s="121"/>
      <c r="D19" s="121"/>
      <c r="E19" s="121"/>
      <c r="F19" s="190"/>
      <c r="G19" s="190"/>
      <c r="H19" s="2"/>
      <c r="I19" s="2"/>
      <c r="J19" s="7"/>
    </row>
    <row r="20" spans="1:10" x14ac:dyDescent="0.55000000000000004">
      <c r="A20" s="6"/>
      <c r="B20" s="121"/>
      <c r="C20" s="121"/>
      <c r="D20" s="121"/>
      <c r="E20" s="121"/>
      <c r="F20" s="190"/>
      <c r="G20" s="190"/>
      <c r="H20" s="2"/>
      <c r="I20" s="2"/>
      <c r="J20" s="7"/>
    </row>
    <row r="21" spans="1:10" x14ac:dyDescent="0.55000000000000004">
      <c r="A21" s="6"/>
      <c r="B21" s="121"/>
      <c r="C21" s="121"/>
      <c r="D21" s="121"/>
      <c r="E21" s="121"/>
      <c r="F21" s="190"/>
      <c r="G21" s="190"/>
      <c r="H21" s="2"/>
      <c r="I21" s="2"/>
      <c r="J21" s="7"/>
    </row>
    <row r="22" spans="1:10" x14ac:dyDescent="0.55000000000000004">
      <c r="A22" s="6"/>
      <c r="B22" s="319"/>
      <c r="C22" s="319"/>
      <c r="D22" s="319"/>
      <c r="E22" s="319"/>
      <c r="F22" s="190"/>
      <c r="G22" s="190"/>
      <c r="H22" s="2"/>
      <c r="I22" s="2"/>
      <c r="J22" s="7"/>
    </row>
    <row r="23" spans="1:10" x14ac:dyDescent="0.55000000000000004">
      <c r="A23" s="6"/>
      <c r="B23" s="319"/>
      <c r="C23" s="319"/>
      <c r="D23" s="319"/>
      <c r="E23" s="319"/>
      <c r="F23" s="190"/>
      <c r="G23" s="190"/>
      <c r="H23" s="2"/>
      <c r="I23" s="2"/>
      <c r="J23" s="7"/>
    </row>
    <row r="24" spans="1:10" x14ac:dyDescent="0.55000000000000004">
      <c r="A24" s="6"/>
      <c r="B24" s="319"/>
      <c r="C24" s="319"/>
      <c r="D24" s="319"/>
      <c r="E24" s="319"/>
      <c r="F24" s="190"/>
      <c r="G24" s="190"/>
      <c r="H24" s="2"/>
      <c r="I24" s="2"/>
      <c r="J24" s="7"/>
    </row>
    <row r="25" spans="1:10" x14ac:dyDescent="0.55000000000000004">
      <c r="A25" s="6"/>
      <c r="B25" s="2"/>
      <c r="C25" s="2"/>
      <c r="D25" s="2"/>
      <c r="E25" s="2"/>
      <c r="F25" s="2"/>
      <c r="G25" s="2"/>
      <c r="H25" s="2"/>
      <c r="I25" s="2"/>
      <c r="J25" s="7"/>
    </row>
    <row r="26" spans="1:10" x14ac:dyDescent="0.55000000000000004">
      <c r="A26" s="6"/>
      <c r="B26" s="2"/>
      <c r="C26" s="2"/>
      <c r="D26" s="2"/>
      <c r="E26" s="2"/>
      <c r="F26" s="2"/>
      <c r="G26" s="2"/>
      <c r="H26" s="2"/>
      <c r="I26" s="2"/>
      <c r="J26" s="7"/>
    </row>
    <row r="27" spans="1:10" x14ac:dyDescent="0.55000000000000004">
      <c r="A27" s="6"/>
      <c r="B27" s="2"/>
      <c r="C27" s="2"/>
      <c r="D27" s="2"/>
      <c r="E27" s="2"/>
      <c r="F27" s="2"/>
      <c r="G27" s="2"/>
      <c r="H27" s="2"/>
      <c r="I27" s="2"/>
      <c r="J27" s="7"/>
    </row>
    <row r="28" spans="1:10" x14ac:dyDescent="0.55000000000000004">
      <c r="A28" s="6"/>
      <c r="B28" s="2"/>
      <c r="C28" s="2"/>
      <c r="D28" s="2"/>
      <c r="E28" s="2"/>
      <c r="F28" s="2"/>
      <c r="G28" s="2"/>
      <c r="H28" s="2"/>
      <c r="I28" s="2"/>
      <c r="J28" s="7"/>
    </row>
    <row r="29" spans="1:10" x14ac:dyDescent="0.55000000000000004">
      <c r="A29" s="6"/>
      <c r="B29" s="2"/>
      <c r="C29" s="2"/>
      <c r="D29" s="2"/>
      <c r="E29" s="2"/>
      <c r="F29" s="2"/>
      <c r="G29" s="2"/>
      <c r="H29" s="2"/>
      <c r="I29" s="2"/>
      <c r="J29" s="7"/>
    </row>
    <row r="30" spans="1:10" x14ac:dyDescent="0.55000000000000004">
      <c r="A30" s="6"/>
      <c r="B30" s="2"/>
      <c r="C30" s="2"/>
      <c r="D30" s="2"/>
      <c r="E30" s="2"/>
      <c r="F30" s="2"/>
      <c r="G30" s="2"/>
      <c r="H30" s="2"/>
      <c r="I30" s="2"/>
      <c r="J30" s="7"/>
    </row>
    <row r="31" spans="1:10" x14ac:dyDescent="0.55000000000000004">
      <c r="A31" s="6"/>
      <c r="B31" s="2"/>
      <c r="C31" s="2"/>
      <c r="D31" s="2"/>
      <c r="E31" s="2"/>
      <c r="F31" s="2"/>
      <c r="G31" s="2"/>
      <c r="H31" s="2"/>
      <c r="I31" s="2"/>
      <c r="J31" s="7"/>
    </row>
    <row r="32" spans="1:10" x14ac:dyDescent="0.55000000000000004">
      <c r="A32" s="6"/>
      <c r="B32" s="2"/>
      <c r="C32" s="2"/>
      <c r="D32" s="2"/>
      <c r="E32" s="2"/>
      <c r="F32" s="2"/>
      <c r="G32" s="2"/>
      <c r="H32" s="2"/>
      <c r="I32" s="2"/>
      <c r="J32" s="7"/>
    </row>
    <row r="33" spans="1:10" x14ac:dyDescent="0.55000000000000004">
      <c r="A33" s="6"/>
      <c r="B33" s="2"/>
      <c r="C33" s="2"/>
      <c r="D33" s="2"/>
      <c r="E33" s="2"/>
      <c r="F33" s="2"/>
      <c r="G33" s="2"/>
      <c r="H33" s="2"/>
      <c r="I33" s="2"/>
      <c r="J33" s="7"/>
    </row>
    <row r="34" spans="1:10" x14ac:dyDescent="0.55000000000000004">
      <c r="A34" s="6"/>
      <c r="B34" s="2"/>
      <c r="C34" s="2"/>
      <c r="D34" s="2"/>
      <c r="E34" s="2"/>
      <c r="F34" s="2"/>
      <c r="G34" s="2"/>
      <c r="H34" s="2"/>
      <c r="I34" s="2"/>
      <c r="J34" s="7"/>
    </row>
    <row r="35" spans="1:10" x14ac:dyDescent="0.55000000000000004">
      <c r="A35" s="6"/>
      <c r="B35" s="2"/>
      <c r="C35" s="2"/>
      <c r="D35" s="2"/>
      <c r="E35" s="2"/>
      <c r="F35" s="2"/>
      <c r="G35" s="2"/>
      <c r="H35" s="2"/>
      <c r="I35" s="2"/>
      <c r="J35" s="7"/>
    </row>
    <row r="36" spans="1:10" x14ac:dyDescent="0.55000000000000004">
      <c r="A36" s="6"/>
      <c r="B36" s="2"/>
      <c r="C36" s="2"/>
      <c r="D36" s="2"/>
      <c r="E36" s="2"/>
      <c r="F36" s="2"/>
      <c r="G36" s="2"/>
      <c r="H36" s="2"/>
      <c r="I36" s="2"/>
      <c r="J36" s="7"/>
    </row>
    <row r="37" spans="1:10" x14ac:dyDescent="0.55000000000000004">
      <c r="A37" s="6"/>
      <c r="B37" s="2"/>
      <c r="C37" s="2"/>
      <c r="D37" s="2"/>
      <c r="E37" s="2"/>
      <c r="F37" s="2"/>
      <c r="G37" s="2"/>
      <c r="H37" s="2"/>
      <c r="I37" s="2"/>
      <c r="J37" s="7"/>
    </row>
    <row r="38" spans="1:10" x14ac:dyDescent="0.55000000000000004">
      <c r="A38" s="6"/>
      <c r="B38" s="2"/>
      <c r="C38" s="2"/>
      <c r="D38" s="2"/>
      <c r="E38" s="2"/>
      <c r="F38" s="2"/>
      <c r="G38" s="2"/>
      <c r="H38" s="2"/>
      <c r="I38" s="2"/>
      <c r="J38" s="7"/>
    </row>
    <row r="39" spans="1:10" x14ac:dyDescent="0.55000000000000004">
      <c r="A39" s="6"/>
      <c r="B39" s="119" t="s">
        <v>132</v>
      </c>
      <c r="C39" s="12"/>
      <c r="D39" s="12"/>
      <c r="E39" s="12"/>
      <c r="F39" s="12"/>
      <c r="G39" s="12"/>
      <c r="H39" s="12"/>
      <c r="I39" s="13"/>
      <c r="J39" s="7"/>
    </row>
    <row r="40" spans="1:10" x14ac:dyDescent="0.55000000000000004">
      <c r="A40" s="6"/>
      <c r="B40" s="124" t="s">
        <v>133</v>
      </c>
      <c r="C40" s="2"/>
      <c r="D40" s="2"/>
      <c r="E40" s="2"/>
      <c r="F40" s="2"/>
      <c r="G40" s="2"/>
      <c r="H40" s="2"/>
      <c r="I40" s="15"/>
      <c r="J40" s="7"/>
    </row>
    <row r="41" spans="1:10" x14ac:dyDescent="0.55000000000000004">
      <c r="A41" s="6"/>
      <c r="B41" s="125" t="s">
        <v>134</v>
      </c>
      <c r="C41" s="2"/>
      <c r="D41" s="2"/>
      <c r="E41" s="2"/>
      <c r="F41" s="2"/>
      <c r="G41" s="2"/>
      <c r="H41" s="2"/>
      <c r="I41" s="15"/>
      <c r="J41" s="7"/>
    </row>
    <row r="42" spans="1:10" x14ac:dyDescent="0.55000000000000004">
      <c r="A42" s="6"/>
      <c r="B42" s="122" t="s">
        <v>128</v>
      </c>
      <c r="C42" s="2"/>
      <c r="D42" s="2"/>
      <c r="E42" s="2"/>
      <c r="F42" s="2"/>
      <c r="G42" s="2"/>
      <c r="H42" s="2"/>
      <c r="I42" s="15"/>
      <c r="J42" s="7"/>
    </row>
    <row r="43" spans="1:10" x14ac:dyDescent="0.55000000000000004">
      <c r="A43" s="6"/>
      <c r="B43" s="123" t="s">
        <v>131</v>
      </c>
      <c r="C43" s="2"/>
      <c r="D43" s="2"/>
      <c r="E43" s="2"/>
      <c r="F43" s="2"/>
      <c r="G43" s="2"/>
      <c r="H43" s="2"/>
      <c r="I43" s="15"/>
      <c r="J43" s="7"/>
    </row>
    <row r="44" spans="1:10" x14ac:dyDescent="0.55000000000000004">
      <c r="A44" s="6"/>
      <c r="B44" s="120" t="s">
        <v>130</v>
      </c>
      <c r="C44" s="17"/>
      <c r="D44" s="17"/>
      <c r="E44" s="17"/>
      <c r="F44" s="17"/>
      <c r="G44" s="17"/>
      <c r="H44" s="17"/>
      <c r="I44" s="18"/>
      <c r="J44" s="7"/>
    </row>
    <row r="45" spans="1:10" x14ac:dyDescent="0.55000000000000004">
      <c r="A45" s="6"/>
      <c r="B45" s="2"/>
      <c r="C45" s="2"/>
      <c r="D45" s="2"/>
      <c r="E45" s="2"/>
      <c r="F45" s="2"/>
      <c r="G45" s="2"/>
      <c r="H45" s="2"/>
      <c r="I45" s="2"/>
      <c r="J45" s="7"/>
    </row>
    <row r="46" spans="1:10" ht="14.7" thickBot="1" x14ac:dyDescent="0.6">
      <c r="A46" s="8"/>
      <c r="B46" s="9"/>
      <c r="C46" s="9"/>
      <c r="D46" s="9"/>
      <c r="E46" s="9"/>
      <c r="F46" s="9"/>
      <c r="G46" s="9"/>
      <c r="H46" s="9"/>
      <c r="I46" s="9"/>
      <c r="J46" s="10"/>
    </row>
    <row r="47" spans="1:10" ht="14.7" thickTop="1" x14ac:dyDescent="0.55000000000000004"/>
  </sheetData>
  <sheetProtection algorithmName="SHA-512" hashValue="ajghxeRYfRF0/OMQuQATRAvt2kP+d/8fQEI+LB92u6ADQM8u3RMJQGY7O0RiH+c/mJ8K8JlmfOg0urMTLTnBqg==" saltValue="yYxeeYobXOALjT3W0FXDEg==" spinCount="100000" sheet="1" objects="1" scenarios="1" selectLockedCells="1" selectUnlockedCells="1"/>
  <mergeCells count="17">
    <mergeCell ref="B23:E23"/>
    <mergeCell ref="F23:G23"/>
    <mergeCell ref="B24:E24"/>
    <mergeCell ref="F24:G24"/>
    <mergeCell ref="B18:E18"/>
    <mergeCell ref="F18:G18"/>
    <mergeCell ref="F19:G19"/>
    <mergeCell ref="F20:G20"/>
    <mergeCell ref="F21:G21"/>
    <mergeCell ref="B22:E22"/>
    <mergeCell ref="F22:G22"/>
    <mergeCell ref="E5:H5"/>
    <mergeCell ref="D6:I6"/>
    <mergeCell ref="B15:E16"/>
    <mergeCell ref="F15:G16"/>
    <mergeCell ref="B17:E17"/>
    <mergeCell ref="F17:G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pportCategory xmlns="98c07d66-99c7-42a9-8ef1-93a8d21c9b82" xsi:nil="true"/>
    <lcf76f155ced4ddcb4097134ff3c332f xmlns="98c07d66-99c7-42a9-8ef1-93a8d21c9b82">
      <Terms xmlns="http://schemas.microsoft.com/office/infopath/2007/PartnerControls"/>
    </lcf76f155ced4ddcb4097134ff3c332f>
    <TaxCatchAll xmlns="dc8e8c7c-8aeb-4cda-a6f9-8683ec3a80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29AE2C5B17DE42964145F17875B192" ma:contentTypeVersion="15" ma:contentTypeDescription="Create a new document." ma:contentTypeScope="" ma:versionID="e788a16b393fd9fde20b9f2c2990ba0b">
  <xsd:schema xmlns:xsd="http://www.w3.org/2001/XMLSchema" xmlns:xs="http://www.w3.org/2001/XMLSchema" xmlns:p="http://schemas.microsoft.com/office/2006/metadata/properties" xmlns:ns2="98c07d66-99c7-42a9-8ef1-93a8d21c9b82" xmlns:ns3="dc8e8c7c-8aeb-4cda-a6f9-8683ec3a803a" targetNamespace="http://schemas.microsoft.com/office/2006/metadata/properties" ma:root="true" ma:fieldsID="d2650108906c5ed548eeba24b31c5a0e" ns2:_="" ns3:_="">
    <xsd:import namespace="98c07d66-99c7-42a9-8ef1-93a8d21c9b82"/>
    <xsd:import namespace="dc8e8c7c-8aeb-4cda-a6f9-8683ec3a80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SupportCategory"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07d66-99c7-42a9-8ef1-93a8d21c9b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SupportCategory" ma:index="19" nillable="true" ma:displayName="Support Category" ma:format="Dropdown" ma:internalName="SupportCategory">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8e8c7c-8aeb-4cda-a6f9-8683ec3a803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d2a82e2-53df-459c-944a-53e3959851fe}" ma:internalName="TaxCatchAll" ma:showField="CatchAllData" ma:web="dc8e8c7c-8aeb-4cda-a6f9-8683ec3a80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ED6C72-45FF-4FF5-9041-D484CCC1C12A}">
  <ds:schemaRefs>
    <ds:schemaRef ds:uri="http://schemas.microsoft.com/sharepoint/v3/contenttype/forms"/>
  </ds:schemaRefs>
</ds:datastoreItem>
</file>

<file path=customXml/itemProps2.xml><?xml version="1.0" encoding="utf-8"?>
<ds:datastoreItem xmlns:ds="http://schemas.openxmlformats.org/officeDocument/2006/customXml" ds:itemID="{00970767-BAD8-4430-AB06-4FD1A3739D3C}">
  <ds:schemaRefs>
    <ds:schemaRef ds:uri="http://purl.org/dc/elements/1.1/"/>
    <ds:schemaRef ds:uri="http://schemas.microsoft.com/office/2006/metadata/properties"/>
    <ds:schemaRef ds:uri="http://purl.org/dc/terms/"/>
    <ds:schemaRef ds:uri="dc8e8c7c-8aeb-4cda-a6f9-8683ec3a803a"/>
    <ds:schemaRef ds:uri="http://schemas.microsoft.com/office/2006/documentManagement/types"/>
    <ds:schemaRef ds:uri="98c07d66-99c7-42a9-8ef1-93a8d21c9b82"/>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8C798AB-B26E-46A3-931A-55FA6ED6F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07d66-99c7-42a9-8ef1-93a8d21c9b82"/>
    <ds:schemaRef ds:uri="dc8e8c7c-8aeb-4cda-a6f9-8683ec3a8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1-Demand Worksheet</vt:lpstr>
      <vt:lpstr>2-Meter Size Worksheet</vt:lpstr>
      <vt:lpstr>3-Pressure Worksheet</vt:lpstr>
      <vt:lpstr>4-Demand Interpolation Graph</vt:lpstr>
      <vt:lpstr>Demand Interpolation (hidden)</vt:lpstr>
      <vt:lpstr>5-Definitions</vt:lpstr>
      <vt:lpstr>6A-Appendix</vt:lpstr>
      <vt:lpstr>6B-Appendix</vt:lpstr>
      <vt:lpstr>6C-Appendix</vt:lpstr>
      <vt:lpstr>Predominate_Supply</vt:lpstr>
      <vt:lpstr>'3-Pressure Worksheet'!Print_Area</vt:lpstr>
      <vt:lpstr>Service_Line_Sizes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Gregory Oakley</dc:creator>
  <cp:lastModifiedBy>Gregory Oakley</cp:lastModifiedBy>
  <dcterms:created xsi:type="dcterms:W3CDTF">2020-06-15T16:42:24Z</dcterms:created>
  <dcterms:modified xsi:type="dcterms:W3CDTF">2022-11-18T19:43:08Z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0x0101003629AE2C5B17DE42964145F17875B192</vt:lpwstr>
  </property>
  <property fmtid="{D5CDD505-2E9C-101B-9397-08002B2CF9AE}" pid="3" name="Order">
    <vt:r8>20831500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